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10" windowWidth="9450" windowHeight="4530"/>
  </bookViews>
  <sheets>
    <sheet name="Költségvetés" sheetId="1" r:id="rId1"/>
    <sheet name="Méretszámítás" sheetId="3" r:id="rId2"/>
    <sheet name="Adatbázis" sheetId="4" r:id="rId3"/>
  </sheets>
  <definedNames>
    <definedName name="_xlnm.Print_Titles" localSheetId="0">Költségvetés!$4:$4</definedName>
    <definedName name="_xlnm.Print_Area" localSheetId="0">Költségvetés!$A$1:$J$28</definedName>
    <definedName name="_xlnm.Print_Area" localSheetId="1">Méretszámítás!$A$1:$H$25</definedName>
  </definedNames>
  <calcPr calcId="125725"/>
</workbook>
</file>

<file path=xl/calcChain.xml><?xml version="1.0" encoding="utf-8"?>
<calcChain xmlns="http://schemas.openxmlformats.org/spreadsheetml/2006/main">
  <c r="B24" i="1"/>
  <c r="D24"/>
  <c r="C26" i="3"/>
  <c r="C24" i="1" s="1"/>
  <c r="H26" i="3"/>
  <c r="B23" i="1"/>
  <c r="F23" s="1"/>
  <c r="D23"/>
  <c r="B17"/>
  <c r="E17" s="1"/>
  <c r="D17"/>
  <c r="B20"/>
  <c r="F20" s="1"/>
  <c r="D20"/>
  <c r="B21"/>
  <c r="F21" s="1"/>
  <c r="D21"/>
  <c r="B12"/>
  <c r="E12" s="1"/>
  <c r="F12"/>
  <c r="D12"/>
  <c r="B10"/>
  <c r="F10" s="1"/>
  <c r="D10"/>
  <c r="C25" i="3"/>
  <c r="C23" i="1" s="1"/>
  <c r="H25" i="3"/>
  <c r="C19"/>
  <c r="C17" i="1" s="1"/>
  <c r="H19" i="3"/>
  <c r="C14"/>
  <c r="C12" i="1" s="1"/>
  <c r="H14" i="3"/>
  <c r="C12"/>
  <c r="C10" i="1" s="1"/>
  <c r="H12" i="3"/>
  <c r="C7"/>
  <c r="H7"/>
  <c r="B11" i="1"/>
  <c r="E11"/>
  <c r="D11"/>
  <c r="C23" i="3"/>
  <c r="C21" i="1" s="1"/>
  <c r="H23" i="3"/>
  <c r="C13"/>
  <c r="C11" i="1" s="1"/>
  <c r="H13" i="3"/>
  <c r="H22"/>
  <c r="C22"/>
  <c r="C20" i="1" s="1"/>
  <c r="H24" i="3"/>
  <c r="H21"/>
  <c r="H20"/>
  <c r="H18"/>
  <c r="H17"/>
  <c r="H16"/>
  <c r="H15"/>
  <c r="H11"/>
  <c r="H10"/>
  <c r="H9"/>
  <c r="H8"/>
  <c r="H6"/>
  <c r="D3" i="1"/>
  <c r="D2"/>
  <c r="D1"/>
  <c r="B6"/>
  <c r="F6" s="1"/>
  <c r="D6"/>
  <c r="B7"/>
  <c r="E7" s="1"/>
  <c r="D7"/>
  <c r="B8"/>
  <c r="D8"/>
  <c r="B9"/>
  <c r="E9" s="1"/>
  <c r="D9"/>
  <c r="B13"/>
  <c r="F13" s="1"/>
  <c r="D13"/>
  <c r="B14"/>
  <c r="E14" s="1"/>
  <c r="D14"/>
  <c r="B15"/>
  <c r="I15" s="1"/>
  <c r="D15"/>
  <c r="B16"/>
  <c r="E16" s="1"/>
  <c r="D16"/>
  <c r="B18"/>
  <c r="F18" s="1"/>
  <c r="D18"/>
  <c r="B19"/>
  <c r="F19" s="1"/>
  <c r="D19"/>
  <c r="B22"/>
  <c r="F22" s="1"/>
  <c r="D22"/>
  <c r="C8" i="3"/>
  <c r="C6" i="1" s="1"/>
  <c r="C9" i="3"/>
  <c r="C7" i="1" s="1"/>
  <c r="C10" i="3"/>
  <c r="C8" i="1" s="1"/>
  <c r="C11" i="3"/>
  <c r="C9" i="1" s="1"/>
  <c r="C15" i="3"/>
  <c r="C13" i="1" s="1"/>
  <c r="C16" i="3"/>
  <c r="C14" i="1" s="1"/>
  <c r="C17" i="3"/>
  <c r="C15" i="1" s="1"/>
  <c r="C18" i="3"/>
  <c r="C16" i="1" s="1"/>
  <c r="C20" i="3"/>
  <c r="C18" i="1" s="1"/>
  <c r="C21" i="3"/>
  <c r="C19" i="1" s="1"/>
  <c r="C24" i="3"/>
  <c r="C22" i="1" s="1"/>
  <c r="C6" i="3"/>
  <c r="C5" i="1" s="1"/>
  <c r="B5"/>
  <c r="I5" s="1"/>
  <c r="D5"/>
  <c r="I22"/>
  <c r="F7"/>
  <c r="I6"/>
  <c r="E6"/>
  <c r="E13"/>
  <c r="I7"/>
  <c r="I13"/>
  <c r="F11"/>
  <c r="F8"/>
  <c r="H8" s="1"/>
  <c r="E22"/>
  <c r="F16"/>
  <c r="F9"/>
  <c r="H9" s="1"/>
  <c r="I11"/>
  <c r="I16"/>
  <c r="I8" l="1"/>
  <c r="H6"/>
  <c r="H10"/>
  <c r="H11"/>
  <c r="E15"/>
  <c r="I9"/>
  <c r="F5"/>
  <c r="H5" s="1"/>
  <c r="F15"/>
  <c r="H15" s="1"/>
  <c r="I20"/>
  <c r="H13"/>
  <c r="E5"/>
  <c r="H7"/>
  <c r="H12"/>
  <c r="E20"/>
  <c r="F17"/>
  <c r="F24"/>
  <c r="F14"/>
  <c r="H14" s="1"/>
  <c r="E8"/>
  <c r="I14"/>
  <c r="E19"/>
  <c r="I19"/>
  <c r="E18"/>
  <c r="I18"/>
  <c r="E10"/>
  <c r="E21"/>
  <c r="I17"/>
  <c r="E23"/>
  <c r="I24"/>
  <c r="I12"/>
  <c r="I21"/>
  <c r="I23"/>
  <c r="E24"/>
  <c r="I10"/>
  <c r="H25" l="1"/>
  <c r="I25"/>
  <c r="I26" l="1"/>
  <c r="I27" l="1"/>
  <c r="I28" s="1"/>
</calcChain>
</file>

<file path=xl/sharedStrings.xml><?xml version="1.0" encoding="utf-8"?>
<sst xmlns="http://schemas.openxmlformats.org/spreadsheetml/2006/main" count="531" uniqueCount="335">
  <si>
    <t>Munkafolyamat</t>
  </si>
  <si>
    <t>Mennyiség</t>
  </si>
  <si>
    <t>egys.</t>
  </si>
  <si>
    <t>Szám</t>
  </si>
  <si>
    <t>Munkarész összesen:</t>
  </si>
  <si>
    <t>Költségvetés összesen:</t>
  </si>
  <si>
    <t xml:space="preserve">Megrendelő: </t>
  </si>
  <si>
    <t>Létesítmény:</t>
  </si>
  <si>
    <t xml:space="preserve">Munkarész: </t>
  </si>
  <si>
    <t>Költségvetés nettó összege:</t>
  </si>
  <si>
    <t>1.</t>
  </si>
  <si>
    <t>4.</t>
  </si>
  <si>
    <t>5.</t>
  </si>
  <si>
    <t>6.</t>
  </si>
  <si>
    <t>m3</t>
  </si>
  <si>
    <t>Ált.forg.adó 27 %</t>
  </si>
  <si>
    <t>2.</t>
  </si>
  <si>
    <t>3.</t>
  </si>
  <si>
    <t>Tétel
sorszám</t>
  </si>
  <si>
    <t>35.</t>
  </si>
  <si>
    <t>49.</t>
  </si>
  <si>
    <t>75.</t>
  </si>
  <si>
    <t>fm</t>
  </si>
  <si>
    <r>
      <t xml:space="preserve">
</t>
    </r>
    <r>
      <rPr>
        <b/>
        <sz val="14"/>
        <rFont val="Times New Roman"/>
        <family val="1"/>
        <charset val="238"/>
      </rPr>
      <t xml:space="preserve">2. Rész
</t>
    </r>
    <r>
      <rPr>
        <sz val="10"/>
        <color indexed="10"/>
        <rFont val="Arial"/>
        <family val="2"/>
        <charset val="238"/>
      </rPr>
      <t xml:space="preserve">
</t>
    </r>
  </si>
  <si>
    <t>Sor- szám</t>
  </si>
  <si>
    <t>Feladat megnevezése</t>
  </si>
  <si>
    <t>Mérték-egység</t>
  </si>
  <si>
    <t>Felvonulási,  előkészítő és üzemeltetési munkák vállalási ár (egységár) tekintetében</t>
  </si>
  <si>
    <t>Munkahelyi elkorlátozó táblakészlet kihelyezése oszloppal és az első tíz napi helyszínen tartása 
( ÚT 2-1.119  6.1.1)</t>
  </si>
  <si>
    <t>készlet</t>
  </si>
  <si>
    <t>Munkahelyi ideiglenes forgalomirányító jelzőlámpa készlet kihelyezése áramellátással</t>
  </si>
  <si>
    <t>pár</t>
  </si>
  <si>
    <t>Ideiglenes forgalmi rend fenntartrása, jelzőlámpa üzemeltetése</t>
  </si>
  <si>
    <t>nap</t>
  </si>
  <si>
    <t>Sárga villogó mobil lámpa kihelyezezése és helyszínen tartása az első tíz napig</t>
  </si>
  <si>
    <t>db</t>
  </si>
  <si>
    <t>Munkahelyi védőkorlát kihelyezése lábbal, deszkázattal helyszínen tartása az első tíz napon</t>
  </si>
  <si>
    <t>Munkahelyi elkorlátozó jelzőszalag kihelyezése és helyszínen tartása</t>
  </si>
  <si>
    <t>7.</t>
  </si>
  <si>
    <t>Elkorlátozó berendezések 10 napon túli fenntartásának költségei</t>
  </si>
  <si>
    <t>8.</t>
  </si>
  <si>
    <t>m2</t>
  </si>
  <si>
    <t>9.</t>
  </si>
  <si>
    <t>Útpálya takarítása gépiseprő eszközök igénybevételével</t>
  </si>
  <si>
    <t>10.</t>
  </si>
  <si>
    <t>Útpályára került olajos szennyeződés eltávolítása, összegyűjtése</t>
  </si>
  <si>
    <t>11.</t>
  </si>
  <si>
    <t xml:space="preserve">Hóeltakarítás, járhatóság biztosítása szurdik és vápás vízlevezető illetve zártkerti utakon </t>
  </si>
  <si>
    <t>12.</t>
  </si>
  <si>
    <t>Út és közterületi ellenőrzés, felügyelet</t>
  </si>
  <si>
    <t>13.</t>
  </si>
  <si>
    <t>Rendelkezésre állás, ügyeleti készenléti szolgálat biztosítása (kistehergépkocsi, elkorlátozó és mentestő eszközök biztosításával 1 fő kezelő személyzettel )
Készenléti kivonulás, elhárítási feladatok ellátása a megfelelő szakfeladatnál részletezett egységdíj alkalmazásával történik</t>
  </si>
  <si>
    <t xml:space="preserve">Irtás, föld és szikla munkák vállalási ár (egységár) tekintetében   </t>
  </si>
  <si>
    <t>14.</t>
  </si>
  <si>
    <t>Bozót és cserjeírtás 5 cm szár átmérőig</t>
  </si>
  <si>
    <t>15.</t>
  </si>
  <si>
    <t>Fakitermelés 20 cm törzsátmérőig tuskó kiszedés nélkül</t>
  </si>
  <si>
    <t>16.</t>
  </si>
  <si>
    <t>Fakitermelés 20-30 cm törzsátmérőig tuskókiszedés nélkül</t>
  </si>
  <si>
    <t>17.</t>
  </si>
  <si>
    <t>Tuskókiszedés géppel 0-30 cm tönkátmérőig</t>
  </si>
  <si>
    <t>18.</t>
  </si>
  <si>
    <t>Humusz vagy termőréteg lefejtése, deponálása</t>
  </si>
  <si>
    <t>19.</t>
  </si>
  <si>
    <t>Földkitermelés közművesített területen kézi munkával, karoláson belüli deponálással, bármely célból</t>
  </si>
  <si>
    <t>20.</t>
  </si>
  <si>
    <t>Földkitermelés közművesített területen géppel, rakodással, vagy helyben deponálva</t>
  </si>
  <si>
    <t>21.</t>
  </si>
  <si>
    <t>22.</t>
  </si>
  <si>
    <t>23.</t>
  </si>
  <si>
    <t>24.</t>
  </si>
  <si>
    <t>25.</t>
  </si>
  <si>
    <t>Feltöltések készítése földből</t>
  </si>
  <si>
    <t>26.</t>
  </si>
  <si>
    <t>27.</t>
  </si>
  <si>
    <t>28.</t>
  </si>
  <si>
    <t>29.</t>
  </si>
  <si>
    <t>30.</t>
  </si>
  <si>
    <t>31.</t>
  </si>
  <si>
    <t>32.</t>
  </si>
  <si>
    <t>Deponált föld helyben történő elterítése</t>
  </si>
  <si>
    <t>33.</t>
  </si>
  <si>
    <t>34.</t>
  </si>
  <si>
    <t>36.</t>
  </si>
  <si>
    <t>38.</t>
  </si>
  <si>
    <t>39.</t>
  </si>
  <si>
    <t>Tükör kialakítása, készítése géppel, kiegészítő kézi munkával</t>
  </si>
  <si>
    <t>40.</t>
  </si>
  <si>
    <t>41.</t>
  </si>
  <si>
    <t>Ágyazati réteg építése 0/20-0/80 zuzalékból</t>
  </si>
  <si>
    <t>42.</t>
  </si>
  <si>
    <t>Tükör szelvény simítóhengerlése</t>
  </si>
  <si>
    <t>43.</t>
  </si>
  <si>
    <t>Föld és ágyazati anyag tömörítése trg 85-90 % mértékig</t>
  </si>
  <si>
    <t xml:space="preserve">Bontási munkák vállalási ár (egységár) tekintetében   </t>
  </si>
  <si>
    <t>44.</t>
  </si>
  <si>
    <t xml:space="preserve">Közmű nyomvonalon vagy bontási vonalon szélvágás, burkolat fűrészelés </t>
  </si>
  <si>
    <t>45.</t>
  </si>
  <si>
    <t>46.</t>
  </si>
  <si>
    <t>47.</t>
  </si>
  <si>
    <t>Beton és betonelemburkolatok bontása kézi munkával</t>
  </si>
  <si>
    <t>48.</t>
  </si>
  <si>
    <t>Beton és betonelem burkolatok bontása géppel</t>
  </si>
  <si>
    <t>50.</t>
  </si>
  <si>
    <t>51.</t>
  </si>
  <si>
    <t>52.</t>
  </si>
  <si>
    <t>Térkő és betonkő burkolatok bontása alépítmény nélkül kézzel a bontott kőburkolatok raklapra történő felrakásával</t>
  </si>
  <si>
    <t>53.</t>
  </si>
  <si>
    <t>Burkolat építési, fenntartási munkák vállalási (egységár) tekintetében</t>
  </si>
  <si>
    <t>54.</t>
  </si>
  <si>
    <t>Zúzottkő és makadám burkolat alépítmény építése, szórt útalap építése 0/80-0/120 komlói zuzalékból kiékelő anyag bedolgozásával 25 cm vastagságig terítéssel, tömörítéssel</t>
  </si>
  <si>
    <t>55.</t>
  </si>
  <si>
    <t>56.</t>
  </si>
  <si>
    <t>57.</t>
  </si>
  <si>
    <t>Járatos térkőburkolatok építése 6 cm vastag szürke térkőből, ágyazó zuzalékkal, és homok hézagolással</t>
  </si>
  <si>
    <t>58.</t>
  </si>
  <si>
    <t>Járatos térkőburkolatok építése 6 cm vastag színes térkőből, ágyazó zuzalékkal, és homok hézagolással</t>
  </si>
  <si>
    <t>59.</t>
  </si>
  <si>
    <t>Járatos térkőburkolatok építése 8 cm vastag szürke térkőből, ágyazó zuzalékkal, és homok hézagolással</t>
  </si>
  <si>
    <t>60.</t>
  </si>
  <si>
    <t>Járatos térkőburkolatok építése 8 cm vastag színes térkőből, ágyazó zuzalékkal, és homok hézagolással</t>
  </si>
  <si>
    <t>61.</t>
  </si>
  <si>
    <t>Gyepkő, rácskő vagy ÖKO betonkő burkolat építése parkolók vagy bármely egyéb célra homok ágyazattal kitöltő humusz, homok vagy zuzalék terítéssel, alépítményi munkák nélkül</t>
  </si>
  <si>
    <t>62.</t>
  </si>
  <si>
    <t>Térkőburkolat építése magas minőségi és esztétikai kategóriájú térkő alkalmazásával, ágyazó zuzalékkal és homok hézagolással 6-8 cm vastagságig</t>
  </si>
  <si>
    <t>63.</t>
  </si>
  <si>
    <t>64.</t>
  </si>
  <si>
    <t>65.</t>
  </si>
  <si>
    <t>66.</t>
  </si>
  <si>
    <t>Aszfalt burkolat kötő és kopóréteg építése gépi bedolgozással AC-4, AC-8 vagy AC-11 minőségű aszfaltbetonból előre elkészített alépítményre bitumen emulziós kellősítéssel</t>
  </si>
  <si>
    <t>67.</t>
  </si>
  <si>
    <t>68.</t>
  </si>
  <si>
    <t>69.</t>
  </si>
  <si>
    <t>70.</t>
  </si>
  <si>
    <t>71.</t>
  </si>
  <si>
    <t>Kevert záróréteg építése két rétegben bitumenemulzió és zuzalék adagolással</t>
  </si>
  <si>
    <t>72.</t>
  </si>
  <si>
    <t>73.</t>
  </si>
  <si>
    <t>Betonkő és térkő burkolatok hibáinak javítása zuzalék aládolgozással, meglévő térkő visszaépítésével</t>
  </si>
  <si>
    <t>74.</t>
  </si>
  <si>
    <t>Bazalt kockakő burkolatok hibáinak javítása ágyazati anyag aládolgozással, hézagkezeléssel</t>
  </si>
  <si>
    <t>Aszfaltburkolatok javítása kátyúzása 6 cm vastagságig egy vagy két rétegben bontás, hézagvágás és hézagkezelés nélkül bitumenemulziós ragasztással</t>
  </si>
  <si>
    <t>tonna</t>
  </si>
  <si>
    <t>76.</t>
  </si>
  <si>
    <t xml:space="preserve">Ideiglenes és téli kátyúzás zsákos aszfaltkeverékkel, a hibás burkolat felület előkészítésével </t>
  </si>
  <si>
    <t>78.</t>
  </si>
  <si>
    <t>Kiemelt útszegély építése C-10 min.beton alapgerendán  beton megtámasztással hézag kezeléssel előkészítő földmunkákkal</t>
  </si>
  <si>
    <t>79.</t>
  </si>
  <si>
    <t>80.</t>
  </si>
  <si>
    <t>Süllyesztett útszegély építése C-10 min.beton alapgerendán  beton megtámasztással hézag kezeléssel előkészítő földmunkákkal</t>
  </si>
  <si>
    <t>81.</t>
  </si>
  <si>
    <t>82.</t>
  </si>
  <si>
    <t>Sor, vagy paliszád szegély építése C-12 min. beton alapgerenda és megtámasztással előkészítő földmunkákkal</t>
  </si>
  <si>
    <t>83.</t>
  </si>
  <si>
    <t>84.</t>
  </si>
  <si>
    <t>Teleszkópos szennyvízakna fedlapjának szintre emelése beton gallér aláépítésével</t>
  </si>
  <si>
    <t>85.</t>
  </si>
  <si>
    <t>Közmű fedlapok hibáinak javítása, szintre emelése fedlap és keret visszanyerésével szennyvízakna esetében 500-700 mm átmérőig</t>
  </si>
  <si>
    <t>86.</t>
  </si>
  <si>
    <t>Közmű fedlapok hibáinak javítása, szintre emelése fedlap és keret pótlásával szennyvízakna esetében 500-700 mm átmérőig</t>
  </si>
  <si>
    <t>87.</t>
  </si>
  <si>
    <t>88.</t>
  </si>
  <si>
    <t>Közmű fedlapok hibáinak javítása, szintre emelése fedlap és keret pótlásával gáz közmű esetében 200-300 mm átmérőig</t>
  </si>
  <si>
    <t>89.</t>
  </si>
  <si>
    <t>90.</t>
  </si>
  <si>
    <t>91.</t>
  </si>
  <si>
    <t>Közmű fedlap szintre emelése ivóvíz tolózárakna esetében fedlap átépítése nélkül</t>
  </si>
  <si>
    <t>92.</t>
  </si>
  <si>
    <t>Közmű fedlap szintre emelése ivóvíz tolózárakna esetében vasbeton fedlap átépítésével</t>
  </si>
  <si>
    <t>93.</t>
  </si>
  <si>
    <t>Csapadékvíznyelő fedlapok szintre emelése fedlap visszanyerésével</t>
  </si>
  <si>
    <t>94.</t>
  </si>
  <si>
    <t>Csapadékvíznyelő fedlapok szintre emelése fedlap pótlással 50/50 cm méretig</t>
  </si>
  <si>
    <t>95.</t>
  </si>
  <si>
    <t>96.</t>
  </si>
  <si>
    <t>Különféle műtárgyak betonozási munkái előkészítő munkák nélkül C 25 min beton beépítésével</t>
  </si>
  <si>
    <t>97.</t>
  </si>
  <si>
    <t>98.</t>
  </si>
  <si>
    <t>Zsaluzási munkák</t>
  </si>
  <si>
    <t>Forgalomtechnikai munkák vállalási (egységár) tekintetében</t>
  </si>
  <si>
    <t>99.</t>
  </si>
  <si>
    <t>Jelzőtábla tartó oszlop bontása beton tuskóval együtt</t>
  </si>
  <si>
    <t>100.</t>
  </si>
  <si>
    <t>Jelzőtábla leszerelése  ( KRESZ táblák )</t>
  </si>
  <si>
    <t>101.</t>
  </si>
  <si>
    <t>Útirányjelző táblák, reklámtáblák bontása</t>
  </si>
  <si>
    <t>102.</t>
  </si>
  <si>
    <t>Táblatartó csőoszlop elhelyezése 76 mm horganyzott acélcső beton tuskóval</t>
  </si>
  <si>
    <t>103.</t>
  </si>
  <si>
    <t>Veszélytjelző KRESZ táblák elhelyezése  600 mm  felerősítő szerkezettel</t>
  </si>
  <si>
    <t>104.</t>
  </si>
  <si>
    <t>Tilalmi KRESZ táblák elhelyezése 600 mm, felerősítő szerkezettel</t>
  </si>
  <si>
    <t>105.</t>
  </si>
  <si>
    <t>Tájékoztató KRESZ táblák elhelyezése 600*750 mm felerősítő szerkezettel</t>
  </si>
  <si>
    <t>106.</t>
  </si>
  <si>
    <t>Elsőbbséget szabályozó tábla - STOP tábla 600 mm felerősítő szerkezettel</t>
  </si>
  <si>
    <t>107.</t>
  </si>
  <si>
    <t>108.</t>
  </si>
  <si>
    <t>Kiegészítő táblák elhelyezése 175*350 mm felerősítő szerkezettel</t>
  </si>
  <si>
    <t>109.</t>
  </si>
  <si>
    <t>Kiegészítő táblák elhelyezése 350*350 mm felerősítő szerkezettel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</si>
  <si>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</si>
  <si>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</si>
  <si>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</si>
  <si>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</si>
  <si>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</si>
  <si>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</si>
  <si>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</si>
  <si>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</si>
  <si>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</si>
  <si>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</si>
  <si>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Anyag
egységár</t>
  </si>
  <si>
    <t xml:space="preserve"> Díj
egységár</t>
  </si>
  <si>
    <t>Anyag költség</t>
  </si>
  <si>
    <t>Díj Költség</t>
  </si>
  <si>
    <t>Tétel méret számítása</t>
  </si>
  <si>
    <t>Mennyiség összesen</t>
  </si>
  <si>
    <t>Nettó anyagár (Ft)</t>
  </si>
  <si>
    <t>Nettó díj (Ft)</t>
  </si>
  <si>
    <t>m4</t>
  </si>
  <si>
    <t>Tétel megnevezés</t>
  </si>
  <si>
    <t>120.</t>
  </si>
  <si>
    <t>121.</t>
  </si>
  <si>
    <t>122.</t>
  </si>
  <si>
    <t>m</t>
  </si>
  <si>
    <t>123.</t>
  </si>
  <si>
    <t>124.</t>
  </si>
  <si>
    <t>Közmű kiváltások</t>
  </si>
  <si>
    <t>Közmű szakfelügyelet</t>
  </si>
  <si>
    <t>125.</t>
  </si>
  <si>
    <t>Közmű feltárás kézi erővel</t>
  </si>
  <si>
    <t>Alakító földmunkák, tereprendezés jellegű földmunka sík és rézsűs felületen földpótlás nékül</t>
  </si>
  <si>
    <t>Közmű és vízépítési munkák vállalási ár tekintetében</t>
  </si>
  <si>
    <t>Alap, vagy szerelőbeton készítése C 12/15 min. betonból</t>
  </si>
  <si>
    <t>Ágyazatok készítése előre elkészített tükörben, rézsűburkolatok alá, betonból C16/20  kavicsbeton</t>
  </si>
  <si>
    <t>Betonlap burkolat készítése betonlappal, meglévő ágyazatra, hézagolással, 40x40x6 lapokból.</t>
  </si>
  <si>
    <t>Mederburkolat készítése betonlappal, meglévő ágyazatra, hézagolással, 40x40x10 lapokból.</t>
  </si>
  <si>
    <t>Rézsű- és mederburkolat; Betonburkolat készítése, kész ágyazatra, C20/25 - XC1 kissé képlékeny kavicsbetonból</t>
  </si>
  <si>
    <t xml:space="preserve">Egyoldalon tokos műanyag csatornacső beépítése földárokba, gumigyűrűs kötéssel, NA200 KG-PVC </t>
  </si>
  <si>
    <t>Öntöttvas víznyelőrács elhelyezése, cementhabarcs rögzítéssel, négyzetalakú 32/32 cm méretű.</t>
  </si>
  <si>
    <t>Öntöttvas víznyelőrács elhelyezése, cementhabarcs rögzítéssel, négyzetalakú,  48/48 cm méretű.</t>
  </si>
  <si>
    <t>Útpálya takarítása kézi eszközökkel , rakodással</t>
  </si>
  <si>
    <t>Talajjavító vagy ágyazati réteg építése homokos kavicsból
nagyobb mennyiség</t>
  </si>
  <si>
    <t>Aszfaltburkolat kézi bedolgozással járda aszfaltozás AC-4 jelű aszfalttal 4 cm vtg-ban</t>
  </si>
  <si>
    <t>Aszafalt burkolat kötő és kopóréteg építése kézi bedolgozással AC-4, minőségű aszfaltbetonból előre elkészített alépítményre bitumen emulziós kellősítéssel</t>
  </si>
  <si>
    <t>Beton járdaburkolat készítése C16-os betonból 12 cm vtg-ban</t>
  </si>
  <si>
    <t>Beton járdaburkolat készítése C16-os betonból 15 cm vtg-ban</t>
  </si>
  <si>
    <t>Alap, vagy szerelőbeton készítése C 10/15 min. betonból</t>
  </si>
  <si>
    <t>Talpas betoncső beépítése belső csőátmérő 100 cm</t>
  </si>
  <si>
    <t>Talpas betoncső beépítése, belső csőátmérő: 30 cm.</t>
  </si>
  <si>
    <t>Talpas betoncső beépítése, belső csőátmérő: 40 cm.</t>
  </si>
  <si>
    <t>Talpas betoncső beépítése, belső csőátmérő: 50 cm.</t>
  </si>
  <si>
    <t>Talpas betoncső beépítése, belső csőátmérő: 60 cm.</t>
  </si>
  <si>
    <t>Talpas betoncső beépítése, belső csőátmérő: 80 cm.</t>
  </si>
  <si>
    <t>Beton vápás vízlevezető burkolat javítása előre elkészített alépítményre C 20 minőségű betonkeverékből 20 cm vastagságban</t>
  </si>
  <si>
    <t>Csőkorlát készítése 2"-os vascsőből festett kivitelben egysorcsővel</t>
  </si>
  <si>
    <t>Fa korlát készítése kétsoros deszkéval</t>
  </si>
  <si>
    <t>Fedőkő terítése meglévő profilozott burkolat alépítményre 0/32 és 0/50 zuzalék beépítésével 5-10 cm vastagság között tömörítéssel</t>
  </si>
  <si>
    <t>Feltöltések készítése 50% zuzalék, és helyi föld felhasználásával</t>
  </si>
  <si>
    <t xml:space="preserve">Burkolat felületi bevonat építése egy rétegben bitumen emulzióval </t>
  </si>
  <si>
    <t xml:space="preserve">Burkolat felületi bevonat építése két rétegben bitumen emulzióval UKZ 4/8, 8/11 zuzalék adagolással  </t>
  </si>
  <si>
    <t xml:space="preserve">Burkolat felületi bevonat építése egy rétegben bitumen emulzióval UKZ 4/11 zuzalék adagolással kézi bedolgozással </t>
  </si>
  <si>
    <t>Csapadékvíz elvezető rácsos folyóka elhelyezése beton folyókatest öntöttvas rács Hydrotec TOP 100</t>
  </si>
  <si>
    <t>Csapadékvíz elvezető rácsos folyóka elhelyezése beton folyókatest öntöttvas rács Hydrotec  200-as</t>
  </si>
  <si>
    <t>Forgalomcsillapító küszöb építése  100 cm szélességben aszfaltbetonból festés és táblázás nélkül</t>
  </si>
  <si>
    <t>Aszfaltburkolat kézi bedolgozással járda aszfaltozás AC-8 jelű aszfalttal 4 cm vtg-ban</t>
  </si>
  <si>
    <t>Aszfaltburkolat kézi bedolgozással járda aszfaltozás AC-8 jelű aszfalttal 6 cm vtg-ban</t>
  </si>
  <si>
    <t>Terméskő falazat készítése betonba rakva</t>
  </si>
  <si>
    <t>Tisztasági réteg készítése KZ 8/11-as zúzottkőből</t>
  </si>
  <si>
    <t>Betonvas szerelési munkák különféle műtárgyak részére 12-32 mm átmérőben</t>
  </si>
  <si>
    <t>Betonvas szerelési munkák különféle műtárgyak részére 8-10 mm átmérőben</t>
  </si>
  <si>
    <t>Zúzottkő alépítmény készítése térkő burkolatok alá teherhordó kivitelben előre elkészített földműre 25 cm vastagságig 0/80-0/32-es kőből</t>
  </si>
  <si>
    <t>Gyalogút készítése gánti zúzottkőből 0/22-es 8 cm, 4/11-es 4 cm  beépítésével</t>
  </si>
  <si>
    <t>Útpadka készítése Gánti 0/22-es zúzottkőből 10 cm vtg-ban előkészített födműre</t>
  </si>
  <si>
    <t>Zalúkőfal készítése ZS-20-as zsalukőből kibetonozással vasszerelés nélkül</t>
  </si>
  <si>
    <t>Zalúkőfal készítése ZS-30-as zsalukőből kibetonozással vasszerelés nélkül</t>
  </si>
  <si>
    <t>Zsaluzási munkák anyagnélkül</t>
  </si>
  <si>
    <t>Egyéb forgalombiztonsági berendezések elhelyezése
KRESZ tükör 900 mm felerősítő szerkezettel</t>
  </si>
  <si>
    <t>37.</t>
  </si>
  <si>
    <t>77.</t>
  </si>
  <si>
    <t>126.</t>
  </si>
  <si>
    <t xml:space="preserve">Egyoldalon tokos műanyag csatornacső beépítése földárokba, gumigyűrűs kötéssel, NA110 KG-PVC </t>
  </si>
  <si>
    <t xml:space="preserve">Egyoldalon tokos műanyag csatornacső beépítése földárokba, gumigyűrűs kötéssel, NA160 KG-PVC </t>
  </si>
  <si>
    <t>127.</t>
  </si>
  <si>
    <t>128.</t>
  </si>
  <si>
    <t>129.</t>
  </si>
  <si>
    <t>Különféle nem veszélyes bontási anyagok befogadásának költségei</t>
  </si>
  <si>
    <t xml:space="preserve">Egyoldalon tokos műanyag csatornacső beépítése földárokba, gumigyűrűs kötéssel, NA125 KG-PVC </t>
  </si>
  <si>
    <t>130.</t>
  </si>
  <si>
    <t>Térbukolat készítése 40x40x6 lapokból, meglévő ágyazatra, hézagolással</t>
  </si>
  <si>
    <t>131.</t>
  </si>
  <si>
    <t>járdaszegély építése C-10 min.beton alapgerendán  beton megtámasztással hézag kezeléssel előkészítő földmunkákkal</t>
  </si>
  <si>
    <t>Feszültségmentesítő geotextilia elhelyezése repedések, dilatációs hézagok lefedésére</t>
  </si>
  <si>
    <t>Burkolathézagok, burkolat csatlakozások kiöntése bitumen emulzióval</t>
  </si>
  <si>
    <t>Kavicsbeton burkolat készítése C20-16/KK min. betonból 20-25 cm vtg-ban, zsaluzási munkákkal, utókezeléssel</t>
  </si>
  <si>
    <t>Földpadka készítése 10 cm vastagságban a szükséges földanyag pótlásával</t>
  </si>
  <si>
    <t>132.</t>
  </si>
  <si>
    <t>133.</t>
  </si>
  <si>
    <t>134.</t>
  </si>
  <si>
    <t>135.</t>
  </si>
  <si>
    <t>136.</t>
  </si>
  <si>
    <t>Egység</t>
  </si>
  <si>
    <t>Munkarész:</t>
  </si>
  <si>
    <t>Bátaapáti Község Önkormányzata</t>
  </si>
  <si>
    <t>Deponált föld, humusz és különféle darabos ömleszett anyagok rakodása szállítóeszközre tööbblet kézi mozgatással</t>
  </si>
  <si>
    <t>Föld, humusz és különféle darabos ömleszett anyagok szállítás 15 km-en belül törmelék  szállítása vállalkozó telephelyére</t>
  </si>
  <si>
    <t>Árok tisztítás, kotrás géppel a víz álltal lehozott hordalék, föld kitermelése kézi kiegészítő munkával</t>
  </si>
  <si>
    <t xml:space="preserve"> m3</t>
  </si>
  <si>
    <t>Föld, hordalék rakodása szállító járművekre</t>
  </si>
  <si>
    <t xml:space="preserve">Föld, humusz és különféle darabos ömleszett anyagok szállítás 5 km-en belül </t>
  </si>
  <si>
    <t>Soványbeton háttöltés készítése kézi többletmozgatással</t>
  </si>
  <si>
    <t>Lezárófalak alapárkának földkitermekése kézi munkával a föld karoláson belüli deponálásával</t>
  </si>
  <si>
    <t>Padka nyesés gréderrel, útpadka helyreállítás előkészítése</t>
  </si>
  <si>
    <t>Bátaapátit 2016.07.28.-án ért viharkár elhárítása</t>
  </si>
  <si>
    <t xml:space="preserve">Bátaapáti patak helyreállítási munkái
</t>
  </si>
  <si>
    <t xml:space="preserve"> meder kotrás az alábbi szakaszokon
2+351-2+440 2 m3/fm  89*2=178 m3
2+641-2+670 2 m3/fm 29*2=58 m3
2+550-2+641 szakaszos 0,5 m3/fm 91*0,5=45,5 m3
2+847-3+080 2 m3/fm 233*2=466 m3
3+380-3+435 0,5 m3/fm 55*0,5=27,5 m3
össz:775 m3</t>
  </si>
  <si>
    <t>1+900-2+280 között mederből
380*1=380</t>
  </si>
  <si>
    <t xml:space="preserve">
2+351 sport pálya áteresz
2*((2,2*2,5):2)*3)=16,5 m3
2+641 Dózsa u áteresz
2*((2,2*2,5):2)*1)=5,5 m3
3+077 orvosi rendelő áteresz 
2*((2,2*2,5):2)*1)=5,5 m3
3+500 áteresz kifolyási o.
(2,2*2,5):2)*1)=2,75 m3
össz:30,25 m3</t>
  </si>
  <si>
    <t xml:space="preserve">
meder burkolatok 
2+351 sport pálya áteresz
(2*2*2)+(4*2*2)=24 m2
2+641 Dózsa u áteresz
(2*2*2)+(4*2*2)=24 m2
3+077 orvosi rendelő áteresz 
(2*2*2)+(4*2*2)=24 m2
3+435 bukőműtárgy rézsű burk.
6,5*2,5=16,25 m2
3+470-3+500 árokburkolat 
30*(2+2+2)=180 m2
össz:268,25 m2
</t>
  </si>
  <si>
    <t xml:space="preserve">
lezárógerendák
meder rézsű burkolatokhoz
2+351 sport pálya áteresz
2*(2+2)=8 m
2+641 Dózsa u áteresz
2*(2+2)=8 m
3+077 orvosi rendelő áteresz 
2*(2+2)=8 m
3+435 bukőműtárgy rézsű burk.
6,5 m
3+470-3+500 árokburkolat 
30*2=60 m
össz:90,5*0,2*0,4=7,24 m3
</t>
  </si>
  <si>
    <t>Kőszórás készítése terméskőből</t>
  </si>
  <si>
    <t xml:space="preserve">Egyoldalon tokos műanyag csatornacső beépítése patak vizének ideiglenes elvezetésére gumigyűrűs kötéssel, NA300 KG-PVC </t>
  </si>
  <si>
    <t>átereszeknél 
3*15=45 m
árokburkolásoknál 
50 m
össz 95 m</t>
  </si>
  <si>
    <r>
      <t xml:space="preserve">2+351 szelv. sportpálya áteresze
pálalemez bontása
feljárók 2*(2,5*3*0,2)=3 m3
áteresz felett 2,4*3*0,2=1,44 m3
</t>
    </r>
    <r>
      <rPr>
        <b/>
        <sz val="10"/>
        <rFont val="Arial CE"/>
        <charset val="238"/>
      </rPr>
      <t>lemez össz:</t>
    </r>
    <r>
      <rPr>
        <b/>
        <u/>
        <sz val="10"/>
        <rFont val="Arial CE"/>
        <charset val="238"/>
      </rPr>
      <t>4,44 m3</t>
    </r>
    <r>
      <rPr>
        <b/>
        <sz val="10"/>
        <rFont val="Arial CE"/>
        <family val="2"/>
        <charset val="238"/>
      </rPr>
      <t xml:space="preserve">
Lezárófalak maradványai
(4*(2,2*2,5):2)*0,3=3,3 m3
számolt mennyiség fele
</t>
    </r>
    <r>
      <rPr>
        <b/>
        <sz val="10"/>
        <rFont val="Arial CE"/>
        <charset val="238"/>
      </rPr>
      <t>3,3*0,5=</t>
    </r>
    <r>
      <rPr>
        <b/>
        <u/>
        <sz val="10"/>
        <rFont val="Arial CE"/>
        <charset val="238"/>
      </rPr>
      <t>1,65 m3</t>
    </r>
    <r>
      <rPr>
        <b/>
        <sz val="10"/>
        <rFont val="Arial CE"/>
        <family val="2"/>
        <charset val="238"/>
      </rPr>
      <t xml:space="preserve">
</t>
    </r>
    <r>
      <rPr>
        <b/>
        <u/>
        <sz val="10"/>
        <rFont val="Arial CE"/>
        <charset val="238"/>
      </rPr>
      <t>sportpálya áteresz össz:6,09 m3</t>
    </r>
    <r>
      <rPr>
        <b/>
        <sz val="10"/>
        <rFont val="Arial CE"/>
        <family val="2"/>
        <charset val="238"/>
      </rPr>
      <t xml:space="preserve">
2+641 szelv. Dózsa u. gyalogos áteresz
pályalemez bontása
feljárók 2*(2,5*1*0,15)=0,75 m3
áteresz felett 2,4*1*0,15=0,36 m3
lemez össz:</t>
    </r>
    <r>
      <rPr>
        <b/>
        <u/>
        <sz val="10"/>
        <rFont val="Arial CE"/>
        <charset val="238"/>
      </rPr>
      <t>1,11 m3</t>
    </r>
    <r>
      <rPr>
        <b/>
        <sz val="10"/>
        <rFont val="Arial CE"/>
        <family val="2"/>
        <charset val="238"/>
      </rPr>
      <t xml:space="preserve">
Lezárófalak maradványai
(4*(2,2*2,5):2)*0,3=3,3 m3
számolt mennyiség fele
3,3*0,5=</t>
    </r>
    <r>
      <rPr>
        <b/>
        <u/>
        <sz val="10"/>
        <rFont val="Arial CE"/>
        <charset val="238"/>
      </rPr>
      <t>1,65 m3</t>
    </r>
    <r>
      <rPr>
        <b/>
        <sz val="10"/>
        <rFont val="Arial CE"/>
        <family val="2"/>
        <charset val="238"/>
      </rPr>
      <t xml:space="preserve">
</t>
    </r>
    <r>
      <rPr>
        <b/>
        <u/>
        <sz val="10"/>
        <rFont val="Arial CE"/>
        <charset val="238"/>
      </rPr>
      <t>Dózsa u. áteresz össz:2,76 m3</t>
    </r>
    <r>
      <rPr>
        <b/>
        <sz val="10"/>
        <rFont val="Arial CE"/>
        <family val="2"/>
        <charset val="238"/>
      </rPr>
      <t xml:space="preserve">
2+990 terméskő mederborda bontása
</t>
    </r>
    <r>
      <rPr>
        <b/>
        <u/>
        <sz val="10"/>
        <rFont val="Arial CE"/>
        <charset val="238"/>
      </rPr>
      <t>1,2*1,5*0,3=0,54 m3</t>
    </r>
    <r>
      <rPr>
        <b/>
        <sz val="10"/>
        <rFont val="Arial CE"/>
        <family val="2"/>
        <charset val="238"/>
      </rPr>
      <t xml:space="preserve">
</t>
    </r>
  </si>
  <si>
    <r>
      <t xml:space="preserve">
1. tétel folytatás
3+077 orvosi rendelő gyalogos áteresz
pályalemez bontása
8,5*1*0,15=</t>
    </r>
    <r>
      <rPr>
        <b/>
        <u/>
        <sz val="10"/>
        <rFont val="Arial CE"/>
        <charset val="238"/>
      </rPr>
      <t>1,275 m3</t>
    </r>
    <r>
      <rPr>
        <b/>
        <sz val="10"/>
        <rFont val="Arial CE"/>
        <family val="2"/>
        <charset val="238"/>
      </rPr>
      <t xml:space="preserve">
lezárófal maradványok bontása
(2*(2,2*2,5):2)*0,3=1,65 m3
(2*(2,4+2,5):2)*0,3=1,47 m3
számolt mennyiség fele
3,12*0,5=</t>
    </r>
    <r>
      <rPr>
        <b/>
        <u/>
        <sz val="10"/>
        <rFont val="Arial CE"/>
        <charset val="238"/>
      </rPr>
      <t>1,56 m3</t>
    </r>
    <r>
      <rPr>
        <b/>
        <sz val="10"/>
        <rFont val="Arial CE"/>
        <family val="2"/>
        <charset val="238"/>
      </rPr>
      <t xml:space="preserve">
</t>
    </r>
    <r>
      <rPr>
        <b/>
        <u/>
        <sz val="10"/>
        <rFont val="Arial CE"/>
        <charset val="238"/>
      </rPr>
      <t>orvosi rendelő áteresz össz:2,84 m3</t>
    </r>
    <r>
      <rPr>
        <b/>
        <sz val="10"/>
        <rFont val="Arial CE"/>
        <family val="2"/>
        <charset val="238"/>
      </rPr>
      <t xml:space="preserve">
3+435 bukóműtárgy balparti rézsűburkolat bontása
6,5*2,5*0,25=4,06 m3
</t>
    </r>
    <r>
      <rPr>
        <b/>
        <u/>
        <sz val="10"/>
        <rFont val="Arial CE"/>
        <charset val="238"/>
      </rPr>
      <t>össz:4,06 m3</t>
    </r>
    <r>
      <rPr>
        <b/>
        <sz val="10"/>
        <rFont val="Arial CE"/>
        <family val="2"/>
        <charset val="238"/>
      </rPr>
      <t xml:space="preserve">
3+500 szakasz végén lévő áteresz
lezárófal maradványok bontása
(2*(2,5*2):2)*0,3=1,5 m3
számolt mennyiség fele
1,5*0,5=0,75 m3
</t>
    </r>
    <r>
      <rPr>
        <b/>
        <u/>
        <sz val="10"/>
        <rFont val="Arial CE"/>
        <charset val="238"/>
      </rPr>
      <t>össz:0,75 m3</t>
    </r>
    <r>
      <rPr>
        <b/>
        <sz val="10"/>
        <rFont val="Arial CE"/>
        <family val="2"/>
        <charset val="238"/>
      </rPr>
      <t xml:space="preserve">
mind össz:17,04 m3
</t>
    </r>
  </si>
  <si>
    <t>mint 1 tétel 17 m3</t>
  </si>
  <si>
    <t xml:space="preserve">lezárófalak alap árok kitermelése
2+351 sportpálya áteresz
áteresz alatt 2*(2,2*1*0,5)=1,1 m3
szárnyfal alap 2*(4*1*0,5)=4 m3
egyoldal:5,1 m3
áteresz kétoldalán össz:2*5,1=10,2 m3
2+641 Dózsa u. végén gyalogos áteresz
u.a. mint spotpályai össz:10,2 m3
2+990 terméskő mederborda helyén
1,2*1,5*0,5=0,9 m3
3+077 orvosi rendelőnél lévő gyalogos áteresz
u. a. min tsport pályai össz:10,2 m3
3+052 terméskő rézsűburkolat alappótlása
4*1*0,5=2 m3
3+435 bukóműtárgy
6,5*2,5*0,2=3,25 m3
átereszek elő és útó mederburkolatainak lezáróbordák kiásása
megegyezok a lezáró falak méretével levonás a mederburkolat szerkezet 3*10,2=30,6 m3
mind összesen:67,35 m3
</t>
  </si>
  <si>
    <t xml:space="preserve">Mederburkolások helyén 
2+351 áteresz 2+2 m=4 m
2+641 Dózsa u áteresz 2+2=4 m
3+077 orvosi rendelő áteresz 2+2=4 m
3+470-3+500 áteresz előtti mederkanyar 30 m
össz:42 m hosszban
(42*(2+2+2))*0,4=100,8 m3
</t>
  </si>
  <si>
    <t>6-7-8-9 tételek összege:
775+380+67,4+100,8=1323,2 m3</t>
  </si>
  <si>
    <t>Lezárófalak alapozása, mederburkolatok lezárógerendáinak készítése.
Mennyiség megegyezik az alapárkop kiemelésének mennyiségével. 
Mint 8. tétel 67,4 m3
+ 3+052 szelv terméskő rézsűburkolat alapja 4*1*0,5=2 m2
össz:69,4 m3</t>
  </si>
  <si>
    <t>lezárófalak, mederbordák
2+351 sport pálya áteresz
4*((2,2*2,5):2)=11 m2
2+641 Dózsa u áteresz
4*((2,2*2,5):2)=11 m2
3+077 orvosi rendelő áteresz 
4*((2,2*2,5):2)=11 m2
3+500 áteresz kifolyási o.
2*(2,2*2,5):2)=5,5 m2
2+990 terméskő mederborda
1,2*1,5=1,8 m2
össz:40,3 m2</t>
  </si>
  <si>
    <t>áteresz pálya lemezek alá
2+351 sport pálya áteresz
(2*2,5*3)*0,15=2,25 m3
2+641 Dózsa u áteresz
(2*2,5*1)*0,15=0,75
3+077 orvosi rendelő áteresz 
(2*2,5*1)*0,15=0,75
2+990 terméskő mederborda
1,2*1,5*0,15=0,27 m3
össz:4,02 m3
mederburkolatok alá 
2+351 sport pálya áteresz
(2*2*2)*0,15=1,2
2+641 Dózsa u áteresz
(2*2*2)*0,15=1,2
3+077 orvosi rendelő áteresz 
(2*2*2)*0,15=1,2
3+435 bukőműtárgy rézsű burk.
6,5*2,5*0,15=2,44m3
3+470-3+500 árokburkolat fenék alá
30*2,6*0,15=11,7 m3
össz:17,74 m3
mind össz:21,76 m3</t>
  </si>
  <si>
    <t>2+351 sportpálya áteresz alatt
10*2=20 m2
3+470-3+500 árokmeder alá
30*2=60 m2
össz:80 m2</t>
  </si>
  <si>
    <t xml:space="preserve">Csőkorlát le és fel szerelése 2"-os vascsőből festett kivitelben </t>
  </si>
  <si>
    <t>3db áteresz két oldalán
3*2*(2+2,5+2)=39 m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</si>
</sst>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#.\-"/>
    <numFmt numFmtId="165" formatCode="#,##0.00_ ;\-#,##0.00\ "/>
  </numFmts>
  <fonts count="23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i/>
      <sz val="11"/>
      <name val="Times New Roman CE"/>
      <family val="1"/>
      <charset val="238"/>
    </font>
    <font>
      <sz val="11"/>
      <name val="Arial CE"/>
      <charset val="238"/>
    </font>
    <font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2"/>
      <color indexed="10"/>
      <name val="Arial CE"/>
      <family val="2"/>
      <charset val="238"/>
    </font>
    <font>
      <sz val="8"/>
      <name val="Arial CE"/>
      <charset val="238"/>
    </font>
    <font>
      <sz val="10"/>
      <name val="Arial CE"/>
      <charset val="238"/>
    </font>
    <font>
      <sz val="10"/>
      <color indexed="10"/>
      <name val="Arial"/>
      <family val="2"/>
      <charset val="238"/>
    </font>
    <font>
      <b/>
      <sz val="14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1"/>
      <name val="Times New Roman"/>
      <family val="1"/>
      <charset val="238"/>
    </font>
    <font>
      <b/>
      <sz val="10"/>
      <name val="Arial CE"/>
      <charset val="238"/>
    </font>
    <font>
      <b/>
      <i/>
      <sz val="11"/>
      <name val="Arial CE"/>
      <charset val="238"/>
    </font>
    <font>
      <b/>
      <u/>
      <sz val="10"/>
      <name val="Arial CE"/>
      <charset val="238"/>
    </font>
    <font>
      <sz val="12"/>
      <name val="Arial CE"/>
      <charset val="238"/>
    </font>
    <font>
      <sz val="12"/>
      <name val="Times New Roman"/>
      <family val="1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0" fontId="1" fillId="0" borderId="0"/>
  </cellStyleXfs>
  <cellXfs count="97">
    <xf numFmtId="0" fontId="0" fillId="0" borderId="0" xfId="0"/>
    <xf numFmtId="0" fontId="0" fillId="0" borderId="0" xfId="0" applyBorder="1"/>
    <xf numFmtId="0" fontId="6" fillId="0" borderId="0" xfId="0" applyFont="1" applyAlignment="1">
      <alignment horizontal="right"/>
    </xf>
    <xf numFmtId="0" fontId="8" fillId="0" borderId="0" xfId="0" applyFont="1"/>
    <xf numFmtId="0" fontId="13" fillId="0" borderId="0" xfId="0" applyFont="1" applyBorder="1"/>
    <xf numFmtId="0" fontId="15" fillId="0" borderId="0" xfId="0" applyFont="1" applyBorder="1"/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3" fillId="0" borderId="0" xfId="0" applyFont="1" applyFill="1" applyBorder="1"/>
    <xf numFmtId="0" fontId="0" fillId="0" borderId="0" xfId="0" applyFill="1" applyBorder="1"/>
    <xf numFmtId="0" fontId="13" fillId="0" borderId="1" xfId="0" applyFont="1" applyBorder="1" applyAlignment="1">
      <alignment horizontal="center"/>
    </xf>
    <xf numFmtId="164" fontId="13" fillId="0" borderId="1" xfId="1" applyNumberFormat="1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13" fillId="0" borderId="1" xfId="0" applyFont="1" applyBorder="1" applyAlignment="1">
      <alignment wrapTex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center" wrapText="1"/>
    </xf>
    <xf numFmtId="164" fontId="13" fillId="3" borderId="1" xfId="1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6" fillId="2" borderId="1" xfId="0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left" vertical="center"/>
    </xf>
    <xf numFmtId="0" fontId="13" fillId="0" borderId="1" xfId="3" applyFont="1" applyFill="1" applyBorder="1" applyAlignment="1" applyProtection="1">
      <alignment horizontal="left" wrapText="1"/>
    </xf>
    <xf numFmtId="0" fontId="7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8" xfId="0" applyBorder="1"/>
    <xf numFmtId="0" fontId="2" fillId="0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/>
    </xf>
    <xf numFmtId="164" fontId="21" fillId="0" borderId="1" xfId="1" applyNumberFormat="1" applyFont="1" applyFill="1" applyBorder="1" applyAlignment="1">
      <alignment horizontal="center" vertical="center"/>
    </xf>
    <xf numFmtId="164" fontId="21" fillId="0" borderId="1" xfId="1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/>
    </xf>
    <xf numFmtId="0" fontId="20" fillId="0" borderId="0" xfId="0" applyFont="1"/>
    <xf numFmtId="0" fontId="2" fillId="3" borderId="5" xfId="0" applyFont="1" applyFill="1" applyBorder="1"/>
    <xf numFmtId="0" fontId="20" fillId="3" borderId="6" xfId="0" applyFont="1" applyFill="1" applyBorder="1"/>
    <xf numFmtId="164" fontId="22" fillId="3" borderId="6" xfId="0" applyNumberFormat="1" applyFont="1" applyFill="1" applyBorder="1" applyAlignment="1">
      <alignment horizontal="right"/>
    </xf>
    <xf numFmtId="164" fontId="22" fillId="3" borderId="8" xfId="0" applyNumberFormat="1" applyFont="1" applyFill="1" applyBorder="1" applyAlignment="1">
      <alignment horizontal="right"/>
    </xf>
    <xf numFmtId="0" fontId="2" fillId="3" borderId="2" xfId="0" applyFont="1" applyFill="1" applyBorder="1"/>
    <xf numFmtId="0" fontId="20" fillId="3" borderId="0" xfId="0" applyFont="1" applyFill="1" applyBorder="1"/>
    <xf numFmtId="0" fontId="20" fillId="3" borderId="0" xfId="0" applyFont="1" applyFill="1" applyBorder="1" applyAlignment="1">
      <alignment horizontal="right"/>
    </xf>
    <xf numFmtId="164" fontId="22" fillId="3" borderId="9" xfId="0" applyNumberFormat="1" applyFont="1" applyFill="1" applyBorder="1" applyAlignment="1">
      <alignment horizontal="right"/>
    </xf>
    <xf numFmtId="0" fontId="2" fillId="3" borderId="3" xfId="0" applyFont="1" applyFill="1" applyBorder="1"/>
    <xf numFmtId="0" fontId="20" fillId="3" borderId="4" xfId="0" applyFont="1" applyFill="1" applyBorder="1"/>
    <xf numFmtId="0" fontId="20" fillId="3" borderId="4" xfId="0" applyFont="1" applyFill="1" applyBorder="1" applyAlignment="1">
      <alignment horizontal="right"/>
    </xf>
    <xf numFmtId="164" fontId="22" fillId="3" borderId="10" xfId="0" applyNumberFormat="1" applyFont="1" applyFill="1" applyBorder="1" applyAlignment="1">
      <alignment horizontal="right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8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/>
    </xf>
    <xf numFmtId="3" fontId="16" fillId="2" borderId="1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wrapText="1"/>
    </xf>
  </cellXfs>
  <cellStyles count="4">
    <cellStyle name="Ezres" xfId="1" builtinId="3"/>
    <cellStyle name="Normál" xfId="0" builtinId="0"/>
    <cellStyle name="Normál 2" xfId="2"/>
    <cellStyle name="Normál 2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view="pageLayout" zoomScale="75" zoomScaleNormal="100" zoomScalePageLayoutView="75" workbookViewId="0">
      <selection sqref="A1:XFD1"/>
    </sheetView>
  </sheetViews>
  <sheetFormatPr defaultRowHeight="12.5" outlineLevelCol="1"/>
  <cols>
    <col min="1" max="1" width="6.1796875" bestFit="1" customWidth="1"/>
    <col min="2" max="2" width="11.1796875" customWidth="1"/>
    <col min="3" max="3" width="41.54296875" customWidth="1"/>
    <col min="4" max="4" width="12" customWidth="1"/>
    <col min="5" max="5" width="5.7265625" bestFit="1" customWidth="1"/>
    <col min="6" max="6" width="11.81640625" customWidth="1" outlineLevel="1"/>
    <col min="7" max="7" width="12.81640625" customWidth="1"/>
    <col min="8" max="8" width="12.81640625" customWidth="1" outlineLevel="1"/>
    <col min="9" max="9" width="19.26953125" customWidth="1"/>
    <col min="10" max="10" width="21.1796875" customWidth="1"/>
  </cols>
  <sheetData>
    <row r="1" spans="1:14" ht="21" customHeight="1">
      <c r="A1" s="77" t="s">
        <v>6</v>
      </c>
      <c r="B1" s="77"/>
      <c r="C1" s="77"/>
      <c r="D1" s="81" t="str">
        <f>Méretszámítás!D2</f>
        <v>Bátaapáti Község Önkormányzata</v>
      </c>
      <c r="E1" s="81"/>
      <c r="F1" s="81"/>
      <c r="G1" s="81"/>
      <c r="H1" s="81"/>
      <c r="I1" s="81"/>
      <c r="J1" s="41"/>
    </row>
    <row r="2" spans="1:14" ht="26.5" customHeight="1">
      <c r="A2" s="77" t="s">
        <v>7</v>
      </c>
      <c r="B2" s="77"/>
      <c r="C2" s="77"/>
      <c r="D2" s="81" t="str">
        <f>Méretszámítás!D3</f>
        <v>Bátaapátit 2016.07.28.-án ért viharkár elhárítása</v>
      </c>
      <c r="E2" s="81"/>
      <c r="F2" s="81"/>
      <c r="G2" s="81"/>
      <c r="H2" s="81"/>
      <c r="I2" s="81"/>
      <c r="J2" s="41"/>
    </row>
    <row r="3" spans="1:14" ht="25" customHeight="1">
      <c r="A3" s="77" t="s">
        <v>8</v>
      </c>
      <c r="B3" s="77"/>
      <c r="C3" s="77"/>
      <c r="D3" s="80" t="str">
        <f>Méretszámítás!D4</f>
        <v xml:space="preserve">Bátaapáti patak helyreállítási munkái
</v>
      </c>
      <c r="E3" s="80"/>
      <c r="F3" s="80"/>
      <c r="G3" s="80"/>
      <c r="H3" s="80"/>
      <c r="I3" s="80"/>
      <c r="J3" s="42"/>
    </row>
    <row r="4" spans="1:14" ht="43.5" customHeight="1">
      <c r="A4" s="51" t="s">
        <v>3</v>
      </c>
      <c r="B4" s="52" t="s">
        <v>18</v>
      </c>
      <c r="C4" s="53" t="s">
        <v>0</v>
      </c>
      <c r="D4" s="53" t="s">
        <v>1</v>
      </c>
      <c r="E4" s="53" t="s">
        <v>2</v>
      </c>
      <c r="F4" s="54" t="s">
        <v>211</v>
      </c>
      <c r="G4" s="54" t="s">
        <v>212</v>
      </c>
      <c r="H4" s="54" t="s">
        <v>213</v>
      </c>
      <c r="I4" s="55" t="s">
        <v>214</v>
      </c>
      <c r="J4" s="56"/>
    </row>
    <row r="5" spans="1:14" ht="37.5" customHeight="1">
      <c r="A5" s="57" t="s">
        <v>10</v>
      </c>
      <c r="B5" s="58" t="str">
        <f>Méretszámítás!B6</f>
        <v>43.</v>
      </c>
      <c r="C5" s="59" t="str">
        <f>Méretszámítás!C6</f>
        <v>Beton és betonelemburkolatok bontása kézi munkával</v>
      </c>
      <c r="D5" s="60">
        <f>Méretszámítás!G6</f>
        <v>17</v>
      </c>
      <c r="E5" s="60" t="str">
        <f>IFERROR((VLOOKUP($B5,Adatbázis!$A$5:$F$948,4,FALSE)),"")</f>
        <v>m3</v>
      </c>
      <c r="F5" s="61">
        <f>IFERROR((VLOOKUP($B5,Adatbázis!$A$5:$F$948,5,FALSE)),"")</f>
        <v>0</v>
      </c>
      <c r="G5" s="61"/>
      <c r="H5" s="62">
        <f>IFERROR((D5*F5),0)</f>
        <v>0</v>
      </c>
      <c r="I5" s="62">
        <f>IFERROR((D5*G5),0)</f>
        <v>0</v>
      </c>
      <c r="J5" s="56"/>
    </row>
    <row r="6" spans="1:14" ht="51" customHeight="1">
      <c r="A6" s="57" t="s">
        <v>16</v>
      </c>
      <c r="B6" s="58" t="str">
        <f>Méretszámítás!B8</f>
        <v>33.</v>
      </c>
      <c r="C6" s="59" t="str">
        <f>Méretszámítás!C8</f>
        <v>Deponált föld, humusz és különféle darabos ömleszett anyagok rakodása szállítóeszközre tööbblet kézi mozgatással</v>
      </c>
      <c r="D6" s="60">
        <f>Méretszámítás!G8</f>
        <v>17</v>
      </c>
      <c r="E6" s="60" t="str">
        <f>IFERROR((VLOOKUP($B6,Adatbázis!$A$5:$F$948,4,FALSE)),"")</f>
        <v>m3</v>
      </c>
      <c r="F6" s="61">
        <f>IFERROR((VLOOKUP($B6,Adatbázis!$A$5:$F$948,5,FALSE)),"")</f>
        <v>0</v>
      </c>
      <c r="G6" s="61"/>
      <c r="H6" s="62">
        <f t="shared" ref="H6:H15" si="0">IFERROR((D6*F6),0)</f>
        <v>0</v>
      </c>
      <c r="I6" s="62">
        <f t="shared" ref="I6:I22" si="1">IFERROR((D6*G6),0)</f>
        <v>0</v>
      </c>
      <c r="J6" s="56"/>
    </row>
    <row r="7" spans="1:14" ht="52.5" customHeight="1">
      <c r="A7" s="57" t="s">
        <v>17</v>
      </c>
      <c r="B7" s="58" t="str">
        <f>Méretszámítás!B9</f>
        <v>34.</v>
      </c>
      <c r="C7" s="59" t="str">
        <f>Méretszámítás!C9</f>
        <v>Föld, humusz és különféle darabos ömleszett anyagok szállítás 15 km-en belül törmelék  szállítása vállalkozó telephelyére</v>
      </c>
      <c r="D7" s="60">
        <f>Méretszámítás!G9</f>
        <v>17</v>
      </c>
      <c r="E7" s="60" t="str">
        <f>IFERROR((VLOOKUP($B7,Adatbázis!$A$5:$F$948,4,FALSE)),"")</f>
        <v>m3</v>
      </c>
      <c r="F7" s="61">
        <f>IFERROR((VLOOKUP($B7,Adatbázis!$A$5:$F$948,5,FALSE)),"")</f>
        <v>0</v>
      </c>
      <c r="G7" s="61"/>
      <c r="H7" s="62">
        <f t="shared" si="0"/>
        <v>0</v>
      </c>
      <c r="I7" s="62">
        <f t="shared" si="1"/>
        <v>0</v>
      </c>
      <c r="J7" s="56"/>
    </row>
    <row r="8" spans="1:14" ht="38.25" customHeight="1">
      <c r="A8" s="57" t="s">
        <v>11</v>
      </c>
      <c r="B8" s="58" t="str">
        <f>Méretszámítás!B10</f>
        <v>35.</v>
      </c>
      <c r="C8" s="59" t="str">
        <f>Méretszámítás!C10</f>
        <v>Különféle nem veszélyes bontási anyagok befogadásának költségei</v>
      </c>
      <c r="D8" s="60">
        <f>Méretszámítás!G10</f>
        <v>17</v>
      </c>
      <c r="E8" s="60" t="str">
        <f>IFERROR((VLOOKUP($B8,Adatbázis!$A$5:$F$948,4,FALSE)),"")</f>
        <v>m3</v>
      </c>
      <c r="F8" s="61">
        <f>IFERROR((VLOOKUP($B8,Adatbázis!$A$5:$F$948,5,FALSE)),"")</f>
        <v>0</v>
      </c>
      <c r="G8" s="61"/>
      <c r="H8" s="62">
        <f t="shared" si="0"/>
        <v>0</v>
      </c>
      <c r="I8" s="62">
        <f t="shared" si="1"/>
        <v>0</v>
      </c>
      <c r="J8" s="56"/>
    </row>
    <row r="9" spans="1:14" ht="46.5" customHeight="1">
      <c r="A9" s="57" t="s">
        <v>12</v>
      </c>
      <c r="B9" s="58" t="str">
        <f>Méretszámítás!B11</f>
        <v>31.</v>
      </c>
      <c r="C9" s="59" t="str">
        <f>Méretszámítás!C11</f>
        <v>Árok tisztítás, kotrás géppel a víz álltal lehozott hordalék, föld kitermelése kézi kiegészítő munkával</v>
      </c>
      <c r="D9" s="60">
        <f>Méretszámítás!G11</f>
        <v>775</v>
      </c>
      <c r="E9" s="60" t="str">
        <f>IFERROR((VLOOKUP($B9,Adatbázis!$A$5:$F$948,4,FALSE)),"")</f>
        <v>m3</v>
      </c>
      <c r="F9" s="61">
        <f>IFERROR((VLOOKUP($B9,Adatbázis!$A$5:$F$948,5,FALSE)),"")</f>
        <v>0</v>
      </c>
      <c r="G9" s="61"/>
      <c r="H9" s="62">
        <f t="shared" si="0"/>
        <v>0</v>
      </c>
      <c r="I9" s="62">
        <f t="shared" si="1"/>
        <v>0</v>
      </c>
      <c r="J9" s="56"/>
    </row>
    <row r="10" spans="1:14" ht="21.75" customHeight="1">
      <c r="A10" s="57" t="s">
        <v>13</v>
      </c>
      <c r="B10" s="58" t="str">
        <f>Méretszámítás!B12</f>
        <v>17.</v>
      </c>
      <c r="C10" s="59" t="str">
        <f>Méretszámítás!C12</f>
        <v>Bozót és cserjeírtás 5 cm szár átmérőig</v>
      </c>
      <c r="D10" s="60">
        <f>Méretszámítás!G12</f>
        <v>380</v>
      </c>
      <c r="E10" s="60" t="str">
        <f>IFERROR((VLOOKUP($B10,Adatbázis!$A$5:$F$948,4,FALSE)),"")</f>
        <v>m2</v>
      </c>
      <c r="F10" s="61">
        <f>IFERROR((VLOOKUP($B10,Adatbázis!$A$5:$F$948,5,FALSE)),"")</f>
        <v>0</v>
      </c>
      <c r="G10" s="61"/>
      <c r="H10" s="62">
        <f>IFERROR((D10*F10),0)</f>
        <v>0</v>
      </c>
      <c r="I10" s="62">
        <f>IFERROR((D10*G10),0)</f>
        <v>0</v>
      </c>
      <c r="J10" s="56"/>
    </row>
    <row r="11" spans="1:14" ht="39" customHeight="1">
      <c r="A11" s="57" t="s">
        <v>38</v>
      </c>
      <c r="B11" s="58" t="str">
        <f>Méretszámítás!B13</f>
        <v>30.</v>
      </c>
      <c r="C11" s="59" t="str">
        <f>Méretszámítás!C13</f>
        <v>Lezárófalak alapárkának földkitermekése kézi munkával a föld karoláson belüli deponálásával</v>
      </c>
      <c r="D11" s="60">
        <f>Méretszámítás!G13</f>
        <v>67.400000000000006</v>
      </c>
      <c r="E11" s="60" t="str">
        <f>IFERROR((VLOOKUP($B11,Adatbázis!$A$5:$F$948,4,FALSE)),"")</f>
        <v>m3</v>
      </c>
      <c r="F11" s="61">
        <f>IFERROR((VLOOKUP($B11,Adatbázis!$A$5:$F$948,5,FALSE)),"")</f>
        <v>0</v>
      </c>
      <c r="G11" s="61"/>
      <c r="H11" s="62">
        <f>IFERROR((D11*F11),0)</f>
        <v>0</v>
      </c>
      <c r="I11" s="62">
        <f>IFERROR((D11*G11),0)</f>
        <v>0</v>
      </c>
      <c r="J11" s="56"/>
    </row>
    <row r="12" spans="1:14" ht="38.25" customHeight="1">
      <c r="A12" s="57" t="s">
        <v>40</v>
      </c>
      <c r="B12" s="58" t="str">
        <f>Méretszámítás!B14</f>
        <v>23.</v>
      </c>
      <c r="C12" s="59" t="str">
        <f>Méretszámítás!C14</f>
        <v>Földkitermelés közművesített területen géppel, rakodással, vagy helyben deponálva</v>
      </c>
      <c r="D12" s="60">
        <f>Méretszámítás!G14</f>
        <v>100.8</v>
      </c>
      <c r="E12" s="60" t="str">
        <f>IFERROR((VLOOKUP($B12,Adatbázis!$A$5:$F$948,4,FALSE)),"")</f>
        <v>m3</v>
      </c>
      <c r="F12" s="61">
        <f>IFERROR((VLOOKUP($B12,Adatbázis!$A$5:$F$948,5,FALSE)),"")</f>
        <v>0</v>
      </c>
      <c r="G12" s="61"/>
      <c r="H12" s="62">
        <f>IFERROR((D12*F12),0)</f>
        <v>0</v>
      </c>
      <c r="I12" s="62">
        <f>IFERROR((D12*G12),0)</f>
        <v>0</v>
      </c>
      <c r="J12" s="56"/>
    </row>
    <row r="13" spans="1:14" ht="28.5" customHeight="1">
      <c r="A13" s="57" t="s">
        <v>42</v>
      </c>
      <c r="B13" s="58" t="str">
        <f>Méretszámítás!B15</f>
        <v>29.</v>
      </c>
      <c r="C13" s="59" t="str">
        <f>Méretszámítás!C15</f>
        <v>Föld, hordalék rakodása szállító járművekre</v>
      </c>
      <c r="D13" s="60">
        <f>Méretszámítás!G15</f>
        <v>1323.2</v>
      </c>
      <c r="E13" s="60" t="str">
        <f>IFERROR((VLOOKUP($B13,Adatbázis!$A$5:$F$948,4,FALSE)),"")</f>
        <v xml:space="preserve"> m3</v>
      </c>
      <c r="F13" s="61">
        <f>IFERROR((VLOOKUP($B13,Adatbázis!$A$5:$F$948,5,FALSE)),"")</f>
        <v>0</v>
      </c>
      <c r="G13" s="61"/>
      <c r="H13" s="62">
        <f t="shared" si="0"/>
        <v>0</v>
      </c>
      <c r="I13" s="62">
        <f t="shared" si="1"/>
        <v>0</v>
      </c>
      <c r="J13" s="56"/>
    </row>
    <row r="14" spans="1:14" ht="37.5" customHeight="1">
      <c r="A14" s="57" t="s">
        <v>44</v>
      </c>
      <c r="B14" s="58" t="str">
        <f>Méretszámítás!B16</f>
        <v>37.</v>
      </c>
      <c r="C14" s="59" t="str">
        <f>Méretszámítás!C16</f>
        <v xml:space="preserve">Föld, humusz és különféle darabos ömleszett anyagok szállítás 5 km-en belül </v>
      </c>
      <c r="D14" s="60">
        <f>Méretszámítás!G16</f>
        <v>1323.2</v>
      </c>
      <c r="E14" s="60" t="str">
        <f>IFERROR((VLOOKUP($B14,Adatbázis!$A$5:$F$948,4,FALSE)),"")</f>
        <v>m3</v>
      </c>
      <c r="F14" s="61">
        <f>IFERROR((VLOOKUP($B14,Adatbázis!$A$5:$F$948,5,FALSE)),"")</f>
        <v>0</v>
      </c>
      <c r="G14" s="61"/>
      <c r="H14" s="62">
        <f t="shared" si="0"/>
        <v>0</v>
      </c>
      <c r="I14" s="62">
        <f t="shared" si="1"/>
        <v>0</v>
      </c>
      <c r="J14" s="63"/>
      <c r="K14" s="19"/>
      <c r="L14" s="20"/>
      <c r="M14" s="20"/>
      <c r="N14" s="21"/>
    </row>
    <row r="15" spans="1:14" ht="24.75" customHeight="1">
      <c r="A15" s="57" t="s">
        <v>46</v>
      </c>
      <c r="B15" s="58" t="str">
        <f>Méretszámítás!B17</f>
        <v>32.</v>
      </c>
      <c r="C15" s="59" t="str">
        <f>Méretszámítás!C17</f>
        <v>Deponált föld helyben történő elterítése</v>
      </c>
      <c r="D15" s="60">
        <f>Méretszámítás!G17</f>
        <v>1323.2</v>
      </c>
      <c r="E15" s="60" t="str">
        <f>IFERROR((VLOOKUP($B15,Adatbázis!$A$5:$F$948,4,FALSE)),"")</f>
        <v>m3</v>
      </c>
      <c r="F15" s="61">
        <f>IFERROR((VLOOKUP($B15,Adatbázis!$A$5:$F$948,5,FALSE)),"")</f>
        <v>0</v>
      </c>
      <c r="G15" s="61"/>
      <c r="H15" s="62">
        <f t="shared" si="0"/>
        <v>0</v>
      </c>
      <c r="I15" s="62">
        <f t="shared" si="1"/>
        <v>0</v>
      </c>
      <c r="J15" s="63"/>
      <c r="K15" s="19"/>
      <c r="L15" s="20"/>
      <c r="M15" s="20"/>
      <c r="N15" s="21"/>
    </row>
    <row r="16" spans="1:14" ht="35.25" customHeight="1">
      <c r="A16" s="57" t="s">
        <v>48</v>
      </c>
      <c r="B16" s="58" t="str">
        <f>Méretszámítás!B18</f>
        <v>82.</v>
      </c>
      <c r="C16" s="59" t="str">
        <f>Méretszámítás!C18</f>
        <v>Soványbeton háttöltés készítése kézi többletmozgatással</v>
      </c>
      <c r="D16" s="60">
        <f>Méretszámítás!G18</f>
        <v>30.3</v>
      </c>
      <c r="E16" s="60" t="str">
        <f>IFERROR((VLOOKUP($B16,Adatbázis!$A$5:$F$948,4,FALSE)),"")</f>
        <v>m3</v>
      </c>
      <c r="F16" s="61">
        <f>IFERROR((VLOOKUP($B16,Adatbázis!$A$5:$F$948,5,FALSE)),"")</f>
        <v>0</v>
      </c>
      <c r="G16" s="61"/>
      <c r="H16" s="62"/>
      <c r="I16" s="62">
        <f t="shared" si="1"/>
        <v>0</v>
      </c>
      <c r="J16" s="63"/>
      <c r="K16" s="19"/>
      <c r="L16" s="20"/>
      <c r="M16" s="20"/>
      <c r="N16" s="21"/>
    </row>
    <row r="17" spans="1:14" ht="37.5" customHeight="1">
      <c r="A17" s="57" t="s">
        <v>50</v>
      </c>
      <c r="B17" s="58" t="str">
        <f>Méretszámítás!B19</f>
        <v>49.</v>
      </c>
      <c r="C17" s="59" t="str">
        <f>Méretszámítás!C19</f>
        <v>Alap, vagy szerelőbeton készítése C 12/15 min. betonból</v>
      </c>
      <c r="D17" s="60">
        <f>Méretszámítás!G19</f>
        <v>69.400000000000006</v>
      </c>
      <c r="E17" s="60" t="str">
        <f>IFERROR((VLOOKUP($B17,Adatbázis!$A$5:$F$948,4,FALSE)),"")</f>
        <v>m3</v>
      </c>
      <c r="F17" s="61">
        <f>IFERROR((VLOOKUP($B17,Adatbázis!$A$5:$F$948,5,FALSE)),"")</f>
        <v>0</v>
      </c>
      <c r="G17" s="61"/>
      <c r="H17" s="62"/>
      <c r="I17" s="62">
        <f>IFERROR((D17*G17),0)</f>
        <v>0</v>
      </c>
      <c r="J17" s="63"/>
      <c r="K17" s="19"/>
      <c r="L17" s="20"/>
      <c r="M17" s="20"/>
      <c r="N17" s="21"/>
    </row>
    <row r="18" spans="1:14" ht="18" customHeight="1">
      <c r="A18" s="57" t="s">
        <v>53</v>
      </c>
      <c r="B18" s="58" t="str">
        <f>Méretszámítás!B20</f>
        <v>47.</v>
      </c>
      <c r="C18" s="59" t="str">
        <f>Méretszámítás!C20</f>
        <v>Terméskő falazat készítése betonba rakva</v>
      </c>
      <c r="D18" s="60">
        <f>Méretszámítás!G20</f>
        <v>40.299999999999997</v>
      </c>
      <c r="E18" s="60" t="str">
        <f>IFERROR((VLOOKUP($B18,Adatbázis!$A$5:$F$948,4,FALSE)),"")</f>
        <v>m2</v>
      </c>
      <c r="F18" s="61">
        <f>IFERROR((VLOOKUP($B18,Adatbázis!$A$5:$F$948,5,FALSE)),"")</f>
        <v>0</v>
      </c>
      <c r="G18" s="61"/>
      <c r="H18" s="62"/>
      <c r="I18" s="62">
        <f t="shared" si="1"/>
        <v>0</v>
      </c>
      <c r="J18" s="63"/>
      <c r="K18" s="19"/>
      <c r="L18" s="20"/>
      <c r="M18" s="20"/>
      <c r="N18" s="21"/>
    </row>
    <row r="19" spans="1:14" ht="27" customHeight="1">
      <c r="A19" s="57" t="s">
        <v>55</v>
      </c>
      <c r="B19" s="58" t="str">
        <f>Méretszámítás!B21</f>
        <v>39.</v>
      </c>
      <c r="C19" s="59" t="str">
        <f>Méretszámítás!C21</f>
        <v>Ágyazati réteg építése 0/20-0/80 zuzalékból</v>
      </c>
      <c r="D19" s="60">
        <f>Méretszámítás!G21</f>
        <v>21.76</v>
      </c>
      <c r="E19" s="60" t="str">
        <f>IFERROR((VLOOKUP($B19,Adatbázis!$A$5:$F$948,4,FALSE)),"")</f>
        <v>m3</v>
      </c>
      <c r="F19" s="61">
        <f>IFERROR((VLOOKUP($B19,Adatbázis!$A$5:$F$948,5,FALSE)),"")</f>
        <v>0</v>
      </c>
      <c r="G19" s="61"/>
      <c r="H19" s="62"/>
      <c r="I19" s="62">
        <f t="shared" si="1"/>
        <v>0</v>
      </c>
      <c r="J19" s="63"/>
      <c r="K19" s="19"/>
      <c r="L19" s="20"/>
      <c r="M19" s="20"/>
      <c r="N19" s="21"/>
    </row>
    <row r="20" spans="1:14" ht="36" customHeight="1">
      <c r="A20" s="57" t="s">
        <v>57</v>
      </c>
      <c r="B20" s="58" t="str">
        <f>Méretszámítás!B22</f>
        <v>53.</v>
      </c>
      <c r="C20" s="59" t="str">
        <f>Méretszámítás!C22</f>
        <v>Mederburkolat készítése betonlappal, meglévő ágyazatra, hézagolással, 40x40x10 lapokból.</v>
      </c>
      <c r="D20" s="60">
        <f>Méretszámítás!G22</f>
        <v>268.3</v>
      </c>
      <c r="E20" s="60" t="str">
        <f>IFERROR((VLOOKUP($B20,Adatbázis!$A$5:$F$948,4,FALSE)),"")</f>
        <v>m2</v>
      </c>
      <c r="F20" s="61">
        <f>IFERROR((VLOOKUP($B20,Adatbázis!$A$5:$F$948,5,FALSE)),"")</f>
        <v>0</v>
      </c>
      <c r="G20" s="61"/>
      <c r="H20" s="62"/>
      <c r="I20" s="62">
        <f>IFERROR((D20*G20),0)</f>
        <v>0</v>
      </c>
      <c r="J20" s="63"/>
      <c r="K20" s="19"/>
      <c r="L20" s="20"/>
      <c r="M20" s="20"/>
      <c r="N20" s="21"/>
    </row>
    <row r="21" spans="1:14" ht="45" customHeight="1">
      <c r="A21" s="57" t="s">
        <v>59</v>
      </c>
      <c r="B21" s="58" t="str">
        <f>Méretszámítás!B23</f>
        <v>54.</v>
      </c>
      <c r="C21" s="59" t="str">
        <f>Méretszámítás!C23</f>
        <v>Rézsű- és mederburkolat; Betonburkolat készítése, kész ágyazatra, C20/25 - XC1 kissé képlékeny kavicsbetonból</v>
      </c>
      <c r="D21" s="60">
        <f>Méretszámítás!G23</f>
        <v>7.24</v>
      </c>
      <c r="E21" s="60" t="str">
        <f>IFERROR((VLOOKUP($B21,Adatbázis!$A$5:$F$948,4,FALSE)),"")</f>
        <v>m3</v>
      </c>
      <c r="F21" s="61">
        <f>IFERROR((VLOOKUP($B21,Adatbázis!$A$5:$F$948,5,FALSE)),"")</f>
        <v>0</v>
      </c>
      <c r="G21" s="61"/>
      <c r="H21" s="62"/>
      <c r="I21" s="62">
        <f>IFERROR((D21*G21),0)</f>
        <v>0</v>
      </c>
      <c r="J21" s="63"/>
      <c r="K21" s="19"/>
      <c r="L21" s="20"/>
      <c r="M21" s="20"/>
      <c r="N21" s="21"/>
    </row>
    <row r="22" spans="1:14" ht="26.25" customHeight="1">
      <c r="A22" s="57" t="s">
        <v>61</v>
      </c>
      <c r="B22" s="58" t="str">
        <f>Méretszámítás!B24</f>
        <v>46.</v>
      </c>
      <c r="C22" s="59" t="str">
        <f>Méretszámítás!C24</f>
        <v>Kőszórás készítése terméskőből</v>
      </c>
      <c r="D22" s="60">
        <f>Méretszámítás!G24</f>
        <v>80</v>
      </c>
      <c r="E22" s="60" t="str">
        <f>IFERROR((VLOOKUP($B22,Adatbázis!$A$5:$F$948,4,FALSE)),"")</f>
        <v>m2</v>
      </c>
      <c r="F22" s="61">
        <f>IFERROR((VLOOKUP($B22,Adatbázis!$A$5:$F$948,5,FALSE)),"")</f>
        <v>0</v>
      </c>
      <c r="G22" s="61"/>
      <c r="H22" s="62"/>
      <c r="I22" s="62">
        <f t="shared" si="1"/>
        <v>0</v>
      </c>
      <c r="J22" s="63"/>
      <c r="K22" s="19"/>
      <c r="L22" s="20"/>
      <c r="M22" s="20"/>
      <c r="N22" s="21"/>
    </row>
    <row r="23" spans="1:14" ht="65.25" customHeight="1">
      <c r="A23" s="57" t="s">
        <v>63</v>
      </c>
      <c r="B23" s="58" t="str">
        <f>Méretszámítás!B25</f>
        <v>65.</v>
      </c>
      <c r="C23" s="59" t="str">
        <f>Méretszámítás!C25</f>
        <v xml:space="preserve">Egyoldalon tokos műanyag csatornacső beépítése patak vizének ideiglenes elvezetésére gumigyűrűs kötéssel, NA300 KG-PVC </v>
      </c>
      <c r="D23" s="60">
        <f>Méretszámítás!G25</f>
        <v>95</v>
      </c>
      <c r="E23" s="60" t="str">
        <f>IFERROR((VLOOKUP($B23,Adatbázis!$A$5:$F$948,4,FALSE)),"")</f>
        <v>m</v>
      </c>
      <c r="F23" s="61">
        <f>IFERROR((VLOOKUP($B23,Adatbázis!$A$5:$F$948,5,FALSE)),"")</f>
        <v>0</v>
      </c>
      <c r="G23" s="61"/>
      <c r="H23" s="62"/>
      <c r="I23" s="62">
        <f>IFERROR((D23*G23),0)</f>
        <v>0</v>
      </c>
      <c r="J23" s="63"/>
      <c r="K23" s="19"/>
      <c r="L23" s="20"/>
      <c r="M23" s="20"/>
      <c r="N23" s="21"/>
    </row>
    <row r="24" spans="1:14" ht="42" customHeight="1">
      <c r="A24" s="57" t="s">
        <v>65</v>
      </c>
      <c r="B24" s="58" t="str">
        <f>Méretszámítás!B26</f>
        <v>135.</v>
      </c>
      <c r="C24" s="59" t="str">
        <f>Méretszámítás!C26</f>
        <v xml:space="preserve">Csőkorlát le és fel szerelése 2"-os vascsőből festett kivitelben </v>
      </c>
      <c r="D24" s="60">
        <f>Méretszámítás!G26</f>
        <v>39</v>
      </c>
      <c r="E24" s="60" t="str">
        <f>IFERROR((VLOOKUP($B24,Adatbázis!$A$5:$F$948,4,FALSE)),"")</f>
        <v>m</v>
      </c>
      <c r="F24" s="61">
        <f>IFERROR((VLOOKUP($B24,Adatbázis!$A$5:$F$948,5,FALSE)),"")</f>
        <v>0</v>
      </c>
      <c r="G24" s="61"/>
      <c r="H24" s="62"/>
      <c r="I24" s="62">
        <f>IFERROR((D24*G24),0)</f>
        <v>0</v>
      </c>
      <c r="J24" s="63"/>
      <c r="K24" s="19"/>
      <c r="L24" s="20"/>
      <c r="M24" s="20"/>
      <c r="N24" s="21"/>
    </row>
    <row r="25" spans="1:14" ht="26" customHeight="1">
      <c r="A25" s="64"/>
      <c r="B25" s="64"/>
      <c r="C25" s="65" t="s">
        <v>4</v>
      </c>
      <c r="D25" s="66"/>
      <c r="E25" s="66"/>
      <c r="F25" s="66"/>
      <c r="G25" s="66"/>
      <c r="H25" s="67">
        <f>SUM(H5:H24)</f>
        <v>0</v>
      </c>
      <c r="I25" s="68">
        <f>SUM(I5:I24)</f>
        <v>0</v>
      </c>
      <c r="J25" s="64"/>
    </row>
    <row r="26" spans="1:14" ht="21.5" customHeight="1">
      <c r="A26" s="64"/>
      <c r="B26" s="64"/>
      <c r="C26" s="69" t="s">
        <v>9</v>
      </c>
      <c r="D26" s="70"/>
      <c r="E26" s="70"/>
      <c r="F26" s="70"/>
      <c r="G26" s="70"/>
      <c r="H26" s="71"/>
      <c r="I26" s="72">
        <f>I25+H25</f>
        <v>0</v>
      </c>
      <c r="J26" s="64"/>
    </row>
    <row r="27" spans="1:14" ht="18" customHeight="1">
      <c r="A27" s="64"/>
      <c r="B27" s="64"/>
      <c r="C27" s="69" t="s">
        <v>15</v>
      </c>
      <c r="D27" s="70"/>
      <c r="E27" s="70"/>
      <c r="F27" s="70"/>
      <c r="G27" s="70"/>
      <c r="H27" s="71"/>
      <c r="I27" s="72">
        <f>I26*0.27</f>
        <v>0</v>
      </c>
      <c r="J27" s="64"/>
    </row>
    <row r="28" spans="1:14" ht="18.5" customHeight="1">
      <c r="A28" s="64"/>
      <c r="B28" s="64"/>
      <c r="C28" s="73" t="s">
        <v>5</v>
      </c>
      <c r="D28" s="74"/>
      <c r="E28" s="74"/>
      <c r="F28" s="74"/>
      <c r="G28" s="74"/>
      <c r="H28" s="75"/>
      <c r="I28" s="76">
        <f>I26+I27</f>
        <v>0</v>
      </c>
      <c r="J28" s="64"/>
    </row>
    <row r="29" spans="1:14" ht="15.5">
      <c r="D29" s="3"/>
      <c r="E29" s="3"/>
      <c r="F29" s="3"/>
    </row>
    <row r="31" spans="1:14" ht="14.5">
      <c r="C31" s="2"/>
    </row>
    <row r="33" spans="4:8" ht="14">
      <c r="D33" s="78"/>
      <c r="E33" s="79"/>
      <c r="F33" s="79"/>
      <c r="G33" s="79"/>
      <c r="H33" s="22"/>
    </row>
  </sheetData>
  <mergeCells count="7">
    <mergeCell ref="A1:C1"/>
    <mergeCell ref="A2:C2"/>
    <mergeCell ref="A3:C3"/>
    <mergeCell ref="D33:G33"/>
    <mergeCell ref="D3:I3"/>
    <mergeCell ref="D2:I2"/>
    <mergeCell ref="D1:I1"/>
  </mergeCells>
  <phoneticPr fontId="9" type="noConversion"/>
  <pageMargins left="0.98425196850393704" right="0.59055118110236227" top="1.1811023622047245" bottom="1.3779527559055118" header="0.59055118110236227" footer="0.94488188976377963"/>
  <pageSetup paperSize="9" scale="65" orientation="portrait" horizontalDpi="300" verticalDpi="300" r:id="rId1"/>
  <headerFooter alignWithMargins="0">
    <oddHeader>&amp;C&amp;"Arial CE,Félkövér"&amp;16 IV.1.   TERVEZŐI  KÖLTSÉGVETÉS&amp;R&amp;"Arial CE,Dőlt"&amp;12Oldalszám: &amp;P</oddHead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opLeftCell="A16" zoomScaleNormal="100" workbookViewId="0">
      <selection activeCell="B6" sqref="B6"/>
    </sheetView>
  </sheetViews>
  <sheetFormatPr defaultRowHeight="12.5"/>
  <cols>
    <col min="1" max="1" width="6.26953125" customWidth="1"/>
    <col min="2" max="2" width="8.54296875" customWidth="1"/>
    <col min="3" max="3" width="33.54296875" customWidth="1"/>
    <col min="4" max="4" width="14" customWidth="1"/>
    <col min="5" max="5" width="11.7265625" customWidth="1"/>
    <col min="6" max="6" width="9.453125" style="23" customWidth="1"/>
    <col min="7" max="7" width="11.1796875" customWidth="1"/>
    <col min="8" max="8" width="9.54296875" customWidth="1"/>
  </cols>
  <sheetData>
    <row r="1" spans="1:8">
      <c r="A1" s="47"/>
      <c r="B1" s="48"/>
      <c r="C1" s="48"/>
      <c r="D1" s="48"/>
      <c r="E1" s="48"/>
      <c r="F1" s="49"/>
      <c r="G1" s="48"/>
      <c r="H1" s="50"/>
    </row>
    <row r="2" spans="1:8" ht="27" customHeight="1">
      <c r="A2" s="86" t="s">
        <v>6</v>
      </c>
      <c r="B2" s="87"/>
      <c r="C2" s="87"/>
      <c r="D2" s="84" t="s">
        <v>303</v>
      </c>
      <c r="E2" s="84"/>
      <c r="F2" s="84"/>
      <c r="G2" s="84"/>
      <c r="H2" s="85"/>
    </row>
    <row r="3" spans="1:8" ht="34.5" customHeight="1">
      <c r="A3" s="86" t="s">
        <v>7</v>
      </c>
      <c r="B3" s="87"/>
      <c r="C3" s="87"/>
      <c r="D3" s="84" t="s">
        <v>313</v>
      </c>
      <c r="E3" s="84"/>
      <c r="F3" s="84"/>
      <c r="G3" s="84"/>
      <c r="H3" s="85"/>
    </row>
    <row r="4" spans="1:8" ht="33" customHeight="1">
      <c r="A4" s="86" t="s">
        <v>302</v>
      </c>
      <c r="B4" s="87"/>
      <c r="C4" s="87"/>
      <c r="D4" s="84" t="s">
        <v>314</v>
      </c>
      <c r="E4" s="84"/>
      <c r="F4" s="84"/>
      <c r="G4" s="84"/>
      <c r="H4" s="85"/>
    </row>
    <row r="5" spans="1:8" ht="38.25" customHeight="1">
      <c r="A5" s="43" t="s">
        <v>3</v>
      </c>
      <c r="B5" s="44" t="s">
        <v>18</v>
      </c>
      <c r="C5" s="44" t="s">
        <v>220</v>
      </c>
      <c r="D5" s="88" t="s">
        <v>215</v>
      </c>
      <c r="E5" s="89"/>
      <c r="F5" s="90"/>
      <c r="G5" s="24" t="s">
        <v>216</v>
      </c>
      <c r="H5" s="24" t="s">
        <v>301</v>
      </c>
    </row>
    <row r="6" spans="1:8" ht="396.75" customHeight="1">
      <c r="A6" s="45" t="s">
        <v>10</v>
      </c>
      <c r="B6" s="10" t="s">
        <v>92</v>
      </c>
      <c r="C6" s="46" t="str">
        <f>IFERROR((VLOOKUP(B6,Adatbázis!$A$5:$F$948,2,FALSE)),"")</f>
        <v>Beton és betonelemburkolatok bontása kézi munkával</v>
      </c>
      <c r="D6" s="82" t="s">
        <v>323</v>
      </c>
      <c r="E6" s="83"/>
      <c r="F6" s="83"/>
      <c r="G6" s="24">
        <v>17</v>
      </c>
      <c r="H6" s="10" t="str">
        <f>IFERROR((VLOOKUP($B6,Adatbázis!$A$5:$F$948,4,FALSE)),"")</f>
        <v>m3</v>
      </c>
    </row>
    <row r="7" spans="1:8" ht="366.75" customHeight="1">
      <c r="A7" s="45" t="s">
        <v>16</v>
      </c>
      <c r="B7" s="10" t="s">
        <v>92</v>
      </c>
      <c r="C7" s="46" t="str">
        <f>IFERROR((VLOOKUP(B7,Adatbázis!$A$5:$F$948,2,FALSE)),"")</f>
        <v>Beton és betonelemburkolatok bontása kézi munkával</v>
      </c>
      <c r="D7" s="82" t="s">
        <v>324</v>
      </c>
      <c r="E7" s="83"/>
      <c r="F7" s="83"/>
      <c r="G7" s="25"/>
      <c r="H7" s="10" t="str">
        <f>IFERROR((VLOOKUP($B7,Adatbázis!$A$5:$F$948,4,FALSE)),"")</f>
        <v>m3</v>
      </c>
    </row>
    <row r="8" spans="1:8" ht="78.75" customHeight="1">
      <c r="A8" s="45" t="s">
        <v>17</v>
      </c>
      <c r="B8" s="10" t="s">
        <v>81</v>
      </c>
      <c r="C8" s="46" t="str">
        <f>IFERROR((VLOOKUP(B8,Adatbázis!$A$5:$F$948,2,FALSE)),"")</f>
        <v>Deponált föld, humusz és különféle darabos ömleszett anyagok rakodása szállítóeszközre tööbblet kézi mozgatással</v>
      </c>
      <c r="D8" s="83" t="s">
        <v>325</v>
      </c>
      <c r="E8" s="83"/>
      <c r="F8" s="83"/>
      <c r="G8" s="25">
        <v>17</v>
      </c>
      <c r="H8" s="10" t="str">
        <f>IFERROR((VLOOKUP($B8,Adatbázis!$A$5:$F$948,4,FALSE)),"")</f>
        <v>m3</v>
      </c>
    </row>
    <row r="9" spans="1:8" ht="87" customHeight="1">
      <c r="A9" s="45" t="s">
        <v>11</v>
      </c>
      <c r="B9" s="10" t="s">
        <v>82</v>
      </c>
      <c r="C9" s="46" t="str">
        <f>IFERROR((VLOOKUP(B9,Adatbázis!$A$5:$F$948,2,FALSE)),"")</f>
        <v>Föld, humusz és különféle darabos ömleszett anyagok szállítás 15 km-en belül törmelék  szállítása vállalkozó telephelyére</v>
      </c>
      <c r="D9" s="83" t="s">
        <v>325</v>
      </c>
      <c r="E9" s="83"/>
      <c r="F9" s="83"/>
      <c r="G9" s="25">
        <v>17</v>
      </c>
      <c r="H9" s="10" t="str">
        <f>IFERROR((VLOOKUP($B9,Adatbázis!$A$5:$F$948,4,FALSE)),"")</f>
        <v>m3</v>
      </c>
    </row>
    <row r="10" spans="1:8" ht="48" customHeight="1">
      <c r="A10" s="45" t="s">
        <v>12</v>
      </c>
      <c r="B10" s="10" t="s">
        <v>19</v>
      </c>
      <c r="C10" s="46" t="str">
        <f>IFERROR((VLOOKUP(B10,Adatbázis!$A$5:$F$948,2,FALSE)),"")</f>
        <v>Különféle nem veszélyes bontási anyagok befogadásának költségei</v>
      </c>
      <c r="D10" s="83" t="s">
        <v>325</v>
      </c>
      <c r="E10" s="83"/>
      <c r="F10" s="83"/>
      <c r="G10" s="25">
        <v>17</v>
      </c>
      <c r="H10" s="10" t="str">
        <f>IFERROR((VLOOKUP($B10,Adatbázis!$A$5:$F$948,4,FALSE)),"")</f>
        <v>m3</v>
      </c>
    </row>
    <row r="11" spans="1:8" ht="134.25" customHeight="1">
      <c r="A11" s="45" t="s">
        <v>13</v>
      </c>
      <c r="B11" s="10" t="s">
        <v>78</v>
      </c>
      <c r="C11" s="46" t="str">
        <f>IFERROR((VLOOKUP(B11,Adatbázis!$A$5:$F$948,2,FALSE)),"")</f>
        <v>Árok tisztítás, kotrás géppel a víz álltal lehozott hordalék, föld kitermelése kézi kiegészítő munkával</v>
      </c>
      <c r="D11" s="82" t="s">
        <v>315</v>
      </c>
      <c r="E11" s="82"/>
      <c r="F11" s="82"/>
      <c r="G11" s="25">
        <v>775</v>
      </c>
      <c r="H11" s="10" t="str">
        <f>IFERROR((VLOOKUP($B11,Adatbázis!$A$5:$F$948,4,FALSE)),"")</f>
        <v>m3</v>
      </c>
    </row>
    <row r="12" spans="1:8" ht="134.25" customHeight="1">
      <c r="A12" s="45" t="s">
        <v>38</v>
      </c>
      <c r="B12" s="10" t="s">
        <v>59</v>
      </c>
      <c r="C12" s="46" t="str">
        <f>IFERROR((VLOOKUP(B12,Adatbázis!$A$5:$F$948,2,FALSE)),"")</f>
        <v>Bozót és cserjeírtás 5 cm szár átmérőig</v>
      </c>
      <c r="D12" s="82" t="s">
        <v>316</v>
      </c>
      <c r="E12" s="82"/>
      <c r="F12" s="82"/>
      <c r="G12" s="25">
        <v>380</v>
      </c>
      <c r="H12" s="10" t="str">
        <f>IFERROR((VLOOKUP($B12,Adatbázis!$A$5:$F$948,4,FALSE)),"")</f>
        <v>m2</v>
      </c>
    </row>
    <row r="13" spans="1:8" ht="360" customHeight="1">
      <c r="A13" s="45" t="s">
        <v>40</v>
      </c>
      <c r="B13" s="10" t="s">
        <v>77</v>
      </c>
      <c r="C13" s="46" t="str">
        <f>IFERROR((VLOOKUP(B13,Adatbázis!$A$5:$F$948,2,FALSE)),"")</f>
        <v>Lezárófalak alapárkának földkitermekése kézi munkával a föld karoláson belüli deponálásával</v>
      </c>
      <c r="D13" s="82" t="s">
        <v>326</v>
      </c>
      <c r="E13" s="82"/>
      <c r="F13" s="82"/>
      <c r="G13" s="25">
        <v>67.400000000000006</v>
      </c>
      <c r="H13" s="10" t="str">
        <f>IFERROR((VLOOKUP($B13,Adatbázis!$A$5:$F$948,4,FALSE)),"")</f>
        <v>m3</v>
      </c>
    </row>
    <row r="14" spans="1:8" ht="130.5" customHeight="1">
      <c r="A14" s="45" t="s">
        <v>42</v>
      </c>
      <c r="B14" s="10" t="s">
        <v>69</v>
      </c>
      <c r="C14" s="46" t="str">
        <f>IFERROR((VLOOKUP(B14,Adatbázis!$A$5:$F$948,2,FALSE)),"")</f>
        <v>Földkitermelés közművesített területen géppel, rakodással, vagy helyben deponálva</v>
      </c>
      <c r="D14" s="82" t="s">
        <v>327</v>
      </c>
      <c r="E14" s="82"/>
      <c r="F14" s="82"/>
      <c r="G14" s="25">
        <v>100.8</v>
      </c>
      <c r="H14" s="10" t="str">
        <f>IFERROR((VLOOKUP($B14,Adatbázis!$A$5:$F$948,4,FALSE)),"")</f>
        <v>m3</v>
      </c>
    </row>
    <row r="15" spans="1:8" ht="38.25" customHeight="1">
      <c r="A15" s="45" t="s">
        <v>44</v>
      </c>
      <c r="B15" s="10" t="s">
        <v>76</v>
      </c>
      <c r="C15" s="46" t="str">
        <f>IFERROR((VLOOKUP(B15,Adatbázis!$A$5:$F$948,2,FALSE)),"")</f>
        <v>Föld, hordalék rakodása szállító járművekre</v>
      </c>
      <c r="D15" s="82" t="s">
        <v>328</v>
      </c>
      <c r="E15" s="83"/>
      <c r="F15" s="83"/>
      <c r="G15" s="25">
        <v>1323.2</v>
      </c>
      <c r="H15" s="10" t="str">
        <f>IFERROR((VLOOKUP($B15,Adatbázis!$A$5:$F$948,4,FALSE)),"")</f>
        <v xml:space="preserve"> m3</v>
      </c>
    </row>
    <row r="16" spans="1:8" ht="55.5" customHeight="1">
      <c r="A16" s="45" t="s">
        <v>46</v>
      </c>
      <c r="B16" s="10" t="s">
        <v>278</v>
      </c>
      <c r="C16" s="46" t="str">
        <f>IFERROR((VLOOKUP(B16,Adatbázis!$A$5:$F$948,2,FALSE)),"")</f>
        <v xml:space="preserve">Föld, humusz és különféle darabos ömleszett anyagok szállítás 5 km-en belül </v>
      </c>
      <c r="D16" s="82" t="s">
        <v>328</v>
      </c>
      <c r="E16" s="83"/>
      <c r="F16" s="83"/>
      <c r="G16" s="25">
        <v>1323.2</v>
      </c>
      <c r="H16" s="10" t="str">
        <f>IFERROR((VLOOKUP($B16,Adatbázis!$A$5:$F$948,4,FALSE)),"")</f>
        <v>m3</v>
      </c>
    </row>
    <row r="17" spans="1:8" ht="38.25" customHeight="1">
      <c r="A17" s="45" t="s">
        <v>48</v>
      </c>
      <c r="B17" s="10" t="s">
        <v>79</v>
      </c>
      <c r="C17" s="46" t="str">
        <f>IFERROR((VLOOKUP(B17,Adatbázis!$A$5:$F$948,2,FALSE)),"")</f>
        <v>Deponált föld helyben történő elterítése</v>
      </c>
      <c r="D17" s="82" t="s">
        <v>328</v>
      </c>
      <c r="E17" s="83"/>
      <c r="F17" s="83"/>
      <c r="G17" s="25">
        <v>1323.2</v>
      </c>
      <c r="H17" s="10" t="str">
        <f>IFERROR((VLOOKUP($B17,Adatbázis!$A$5:$F$948,4,FALSE)),"")</f>
        <v>m3</v>
      </c>
    </row>
    <row r="18" spans="1:8" ht="143.25" customHeight="1">
      <c r="A18" s="45" t="s">
        <v>50</v>
      </c>
      <c r="B18" s="10" t="s">
        <v>151</v>
      </c>
      <c r="C18" s="46" t="str">
        <f>IFERROR((VLOOKUP(B18,Adatbázis!$A$5:$F$948,2,FALSE)),"")</f>
        <v>Soványbeton háttöltés készítése kézi többletmozgatással</v>
      </c>
      <c r="D18" s="82" t="s">
        <v>317</v>
      </c>
      <c r="E18" s="82"/>
      <c r="F18" s="82"/>
      <c r="G18" s="25">
        <v>30.3</v>
      </c>
      <c r="H18" s="10" t="str">
        <f>IFERROR((VLOOKUP($B18,Adatbázis!$A$5:$F$948,4,FALSE)),"")</f>
        <v>m3</v>
      </c>
    </row>
    <row r="19" spans="1:8" ht="143.25" customHeight="1">
      <c r="A19" s="45" t="s">
        <v>53</v>
      </c>
      <c r="B19" s="10" t="s">
        <v>20</v>
      </c>
      <c r="C19" s="46" t="str">
        <f>IFERROR((VLOOKUP(B19,Adatbázis!$A$5:$F$948,2,FALSE)),"")</f>
        <v>Alap, vagy szerelőbeton készítése C 12/15 min. betonból</v>
      </c>
      <c r="D19" s="82" t="s">
        <v>329</v>
      </c>
      <c r="E19" s="82"/>
      <c r="F19" s="82"/>
      <c r="G19" s="25">
        <v>69.400000000000006</v>
      </c>
      <c r="H19" s="10" t="str">
        <f>IFERROR((VLOOKUP($B19,Adatbázis!$A$5:$F$948,4,FALSE)),"")</f>
        <v>m3</v>
      </c>
    </row>
    <row r="20" spans="1:8" ht="166.5" customHeight="1">
      <c r="A20" s="45" t="s">
        <v>55</v>
      </c>
      <c r="B20" s="10" t="s">
        <v>99</v>
      </c>
      <c r="C20" s="46" t="str">
        <f>IFERROR((VLOOKUP(B20,Adatbázis!$A$5:$F$948,2,FALSE)),"")</f>
        <v>Terméskő falazat készítése betonba rakva</v>
      </c>
      <c r="D20" s="82" t="s">
        <v>330</v>
      </c>
      <c r="E20" s="82"/>
      <c r="F20" s="82"/>
      <c r="G20" s="25">
        <v>40.299999999999997</v>
      </c>
      <c r="H20" s="10" t="str">
        <f>IFERROR((VLOOKUP($B20,Adatbázis!$A$5:$F$948,4,FALSE)),"")</f>
        <v>m2</v>
      </c>
    </row>
    <row r="21" spans="1:8" ht="324" customHeight="1">
      <c r="A21" s="45" t="s">
        <v>57</v>
      </c>
      <c r="B21" s="10" t="s">
        <v>85</v>
      </c>
      <c r="C21" s="46" t="str">
        <f>IFERROR((VLOOKUP(B21,Adatbázis!$A$5:$F$948,2,FALSE)),"")</f>
        <v>Ágyazati réteg építése 0/20-0/80 zuzalékból</v>
      </c>
      <c r="D21" s="82" t="s">
        <v>331</v>
      </c>
      <c r="E21" s="82"/>
      <c r="F21" s="82"/>
      <c r="G21" s="25">
        <v>21.76</v>
      </c>
      <c r="H21" s="10" t="str">
        <f>IFERROR((VLOOKUP($B21,Adatbázis!$A$5:$F$948,4,FALSE)),"")</f>
        <v>m3</v>
      </c>
    </row>
    <row r="22" spans="1:8" ht="183" customHeight="1">
      <c r="A22" s="45" t="s">
        <v>59</v>
      </c>
      <c r="B22" s="10" t="s">
        <v>107</v>
      </c>
      <c r="C22" s="46" t="str">
        <f>IFERROR((VLOOKUP(B22,Adatbázis!$A$5:$F$948,2,FALSE)),"")</f>
        <v>Mederburkolat készítése betonlappal, meglévő ágyazatra, hézagolással, 40x40x10 lapokból.</v>
      </c>
      <c r="D22" s="82" t="s">
        <v>318</v>
      </c>
      <c r="E22" s="82"/>
      <c r="F22" s="82"/>
      <c r="G22" s="25">
        <v>268.3</v>
      </c>
      <c r="H22" s="10" t="str">
        <f>IFERROR((VLOOKUP($B22,Adatbázis!$A$5:$F$948,4,FALSE)),"")</f>
        <v>m2</v>
      </c>
    </row>
    <row r="23" spans="1:8" ht="192.75" customHeight="1">
      <c r="A23" s="45" t="s">
        <v>61</v>
      </c>
      <c r="B23" s="10" t="s">
        <v>109</v>
      </c>
      <c r="C23" s="46" t="str">
        <f>IFERROR((VLOOKUP(B23,Adatbázis!$A$5:$F$948,2,FALSE)),"")</f>
        <v>Rézsű- és mederburkolat; Betonburkolat készítése, kész ágyazatra, C20/25 - XC1 kissé képlékeny kavicsbetonból</v>
      </c>
      <c r="D23" s="82" t="s">
        <v>319</v>
      </c>
      <c r="E23" s="82"/>
      <c r="F23" s="82"/>
      <c r="G23" s="25">
        <v>7.24</v>
      </c>
      <c r="H23" s="10" t="str">
        <f>IFERROR((VLOOKUP($B23,Adatbázis!$A$5:$F$948,4,FALSE)),"")</f>
        <v>m3</v>
      </c>
    </row>
    <row r="24" spans="1:8" ht="63.75" customHeight="1">
      <c r="A24" s="45" t="s">
        <v>63</v>
      </c>
      <c r="B24" s="10" t="s">
        <v>98</v>
      </c>
      <c r="C24" s="46" t="str">
        <f>IFERROR((VLOOKUP(B24,Adatbázis!$A$5:$F$948,2,FALSE)),"")</f>
        <v>Kőszórás készítése terméskőből</v>
      </c>
      <c r="D24" s="82" t="s">
        <v>332</v>
      </c>
      <c r="E24" s="82"/>
      <c r="F24" s="82"/>
      <c r="G24" s="25">
        <v>80</v>
      </c>
      <c r="H24" s="10" t="str">
        <f>IFERROR((VLOOKUP($B24,Adatbázis!$A$5:$F$948,4,FALSE)),"")</f>
        <v>m2</v>
      </c>
    </row>
    <row r="25" spans="1:8" ht="95.25" customHeight="1">
      <c r="A25" s="45" t="s">
        <v>65</v>
      </c>
      <c r="B25" s="10" t="s">
        <v>127</v>
      </c>
      <c r="C25" s="46" t="str">
        <f>IFERROR((VLOOKUP(B25,Adatbázis!$A$5:$F$948,2,FALSE)),"")</f>
        <v xml:space="preserve">Egyoldalon tokos műanyag csatornacső beépítése patak vizének ideiglenes elvezetésére gumigyűrűs kötéssel, NA300 KG-PVC </v>
      </c>
      <c r="D25" s="82" t="s">
        <v>322</v>
      </c>
      <c r="E25" s="82"/>
      <c r="F25" s="82"/>
      <c r="G25" s="25">
        <v>95</v>
      </c>
      <c r="H25" s="10" t="str">
        <f>IFERROR((VLOOKUP($B25,Adatbázis!$A$5:$F$948,4,FALSE)),"")</f>
        <v>m</v>
      </c>
    </row>
    <row r="26" spans="1:8" ht="28">
      <c r="A26" s="45" t="s">
        <v>67</v>
      </c>
      <c r="B26" s="10" t="s">
        <v>299</v>
      </c>
      <c r="C26" s="46" t="str">
        <f>IFERROR((VLOOKUP(B26,Adatbázis!$A$5:$F$948,2,FALSE)),"")</f>
        <v xml:space="preserve">Csőkorlát le és fel szerelése 2"-os vascsőből festett kivitelben </v>
      </c>
      <c r="D26" s="82" t="s">
        <v>334</v>
      </c>
      <c r="E26" s="82"/>
      <c r="F26" s="82"/>
      <c r="G26" s="25">
        <v>39</v>
      </c>
      <c r="H26" s="10" t="str">
        <f>IFERROR((VLOOKUP($B26,Adatbázis!$A$5:$F$948,4,FALSE)),"")</f>
        <v>m</v>
      </c>
    </row>
  </sheetData>
  <mergeCells count="28">
    <mergeCell ref="A3:C3"/>
    <mergeCell ref="A2:C2"/>
    <mergeCell ref="D2:H2"/>
    <mergeCell ref="A4:C4"/>
    <mergeCell ref="D5:F5"/>
    <mergeCell ref="D3:H3"/>
    <mergeCell ref="D13:F13"/>
    <mergeCell ref="D12:F12"/>
    <mergeCell ref="D4:H4"/>
    <mergeCell ref="D26:F26"/>
    <mergeCell ref="D14:F14"/>
    <mergeCell ref="D19:F19"/>
    <mergeCell ref="D7:F7"/>
    <mergeCell ref="D6:F6"/>
    <mergeCell ref="D8:F8"/>
    <mergeCell ref="D9:F9"/>
    <mergeCell ref="D10:F10"/>
    <mergeCell ref="D11:F11"/>
    <mergeCell ref="D25:F25"/>
    <mergeCell ref="D24:F24"/>
    <mergeCell ref="D23:F23"/>
    <mergeCell ref="D15:F15"/>
    <mergeCell ref="D22:F22"/>
    <mergeCell ref="D16:F16"/>
    <mergeCell ref="D18:F18"/>
    <mergeCell ref="D17:F17"/>
    <mergeCell ref="D20:F20"/>
    <mergeCell ref="D21:F21"/>
  </mergeCells>
  <phoneticPr fontId="9" type="noConversion"/>
  <pageMargins left="0.74803149606299213" right="0.74803149606299213" top="1.1023622047244095" bottom="0.98425196850393704" header="0.51181102362204722" footer="0.51181102362204722"/>
  <pageSetup paperSize="9" scale="73" orientation="portrait" r:id="rId1"/>
  <headerFooter alignWithMargins="0">
    <oddHeader>&amp;LKÉSZ Közúti Építő és Szolgáltató Kft.
7140 Bátaszék, Bonyhádi u. 28.
Adószám: 11283986-2-17&amp;C&amp;"Arial CE,Félkövér"&amp;16FELMÉRÉSI NALPÓ&amp;ROldalszám: &amp;P</oddHeader>
    <oddFooter>&amp;LBátaszék, &amp;D&amp;RÖsszeállította:........................</oddFooter>
  </headerFooter>
  <rowBreaks count="2" manualBreakCount="2">
    <brk id="7" max="7" man="1"/>
    <brk id="14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5"/>
  <sheetViews>
    <sheetView zoomScale="80" zoomScaleNormal="80" workbookViewId="0">
      <pane ySplit="3" topLeftCell="A4" activePane="bottomLeft" state="frozen"/>
      <selection pane="bottomLeft" activeCell="E145" sqref="E5:F145"/>
    </sheetView>
  </sheetViews>
  <sheetFormatPr defaultColWidth="9.1796875" defaultRowHeight="12.5" outlineLevelRow="1"/>
  <cols>
    <col min="1" max="1" width="13.54296875" style="12" customWidth="1"/>
    <col min="2" max="2" width="51.26953125" style="13" bestFit="1" customWidth="1"/>
    <col min="3" max="3" width="11" style="14" customWidth="1"/>
    <col min="4" max="4" width="8.7265625" style="14" customWidth="1"/>
    <col min="5" max="5" width="9.453125" style="14" bestFit="1" customWidth="1"/>
    <col min="6" max="6" width="12.1796875" style="16" customWidth="1"/>
    <col min="7" max="8" width="9.1796875" style="1"/>
    <col min="9" max="9" width="9.1796875" style="1" customWidth="1"/>
    <col min="10" max="16384" width="9.1796875" style="1"/>
  </cols>
  <sheetData>
    <row r="1" spans="1:9" ht="55" customHeight="1">
      <c r="A1" s="95" t="s">
        <v>23</v>
      </c>
      <c r="B1" s="95"/>
      <c r="C1" s="95"/>
      <c r="D1" s="37"/>
      <c r="E1" s="37"/>
      <c r="F1" s="15"/>
    </row>
    <row r="2" spans="1:9" s="5" customFormat="1" ht="12.75" customHeight="1">
      <c r="A2" s="96" t="s">
        <v>24</v>
      </c>
      <c r="B2" s="91" t="s">
        <v>25</v>
      </c>
      <c r="C2" s="91"/>
      <c r="D2" s="91" t="s">
        <v>26</v>
      </c>
      <c r="E2" s="91" t="s">
        <v>217</v>
      </c>
      <c r="F2" s="91" t="s">
        <v>218</v>
      </c>
    </row>
    <row r="3" spans="1:9" s="5" customFormat="1" ht="66.75" customHeight="1">
      <c r="A3" s="96"/>
      <c r="B3" s="91"/>
      <c r="C3" s="91"/>
      <c r="D3" s="91"/>
      <c r="E3" s="91"/>
      <c r="F3" s="91"/>
    </row>
    <row r="4" spans="1:9" s="5" customFormat="1" ht="14">
      <c r="A4" s="92" t="s">
        <v>27</v>
      </c>
      <c r="B4" s="92"/>
      <c r="C4" s="92"/>
      <c r="D4" s="38"/>
      <c r="E4" s="38"/>
      <c r="F4" s="38"/>
    </row>
    <row r="5" spans="1:9" ht="42" outlineLevel="1">
      <c r="A5" s="17" t="s">
        <v>10</v>
      </c>
      <c r="B5" s="6" t="s">
        <v>28</v>
      </c>
      <c r="C5" s="7"/>
      <c r="D5" s="7" t="s">
        <v>29</v>
      </c>
      <c r="E5" s="18"/>
      <c r="F5" s="18"/>
      <c r="G5" s="4"/>
    </row>
    <row r="6" spans="1:9" ht="28" outlineLevel="1">
      <c r="A6" s="17" t="s">
        <v>16</v>
      </c>
      <c r="B6" s="8" t="s">
        <v>30</v>
      </c>
      <c r="C6" s="7"/>
      <c r="D6" s="7" t="s">
        <v>31</v>
      </c>
      <c r="E6" s="18"/>
      <c r="F6" s="18"/>
    </row>
    <row r="7" spans="1:9" ht="14" outlineLevel="1">
      <c r="A7" s="17" t="s">
        <v>17</v>
      </c>
      <c r="B7" s="6" t="s">
        <v>32</v>
      </c>
      <c r="C7" s="7"/>
      <c r="D7" s="7" t="s">
        <v>33</v>
      </c>
      <c r="E7" s="18"/>
      <c r="F7" s="18"/>
      <c r="H7" s="4"/>
      <c r="I7" s="4"/>
    </row>
    <row r="8" spans="1:9" ht="28" outlineLevel="1">
      <c r="A8" s="17" t="s">
        <v>11</v>
      </c>
      <c r="B8" s="9" t="s">
        <v>34</v>
      </c>
      <c r="C8" s="7"/>
      <c r="D8" s="7" t="s">
        <v>35</v>
      </c>
      <c r="E8" s="18"/>
      <c r="F8" s="18"/>
    </row>
    <row r="9" spans="1:9" ht="28" outlineLevel="1">
      <c r="A9" s="17" t="s">
        <v>12</v>
      </c>
      <c r="B9" s="6" t="s">
        <v>36</v>
      </c>
      <c r="C9" s="7"/>
      <c r="D9" s="7" t="s">
        <v>22</v>
      </c>
      <c r="E9" s="18"/>
      <c r="F9" s="18"/>
    </row>
    <row r="10" spans="1:9" ht="28" outlineLevel="1">
      <c r="A10" s="17" t="s">
        <v>13</v>
      </c>
      <c r="B10" s="8" t="s">
        <v>37</v>
      </c>
      <c r="C10" s="10"/>
      <c r="D10" s="10" t="s">
        <v>22</v>
      </c>
      <c r="E10" s="18"/>
      <c r="F10" s="18"/>
    </row>
    <row r="11" spans="1:9" ht="28" outlineLevel="1">
      <c r="A11" s="17" t="s">
        <v>38</v>
      </c>
      <c r="B11" s="11" t="s">
        <v>39</v>
      </c>
      <c r="C11" s="7"/>
      <c r="D11" s="7" t="s">
        <v>33</v>
      </c>
      <c r="E11" s="18"/>
      <c r="F11" s="18"/>
    </row>
    <row r="12" spans="1:9" s="5" customFormat="1" ht="14" outlineLevel="1">
      <c r="A12" s="17" t="s">
        <v>40</v>
      </c>
      <c r="B12" s="11" t="s">
        <v>241</v>
      </c>
      <c r="C12" s="7"/>
      <c r="D12" s="7" t="s">
        <v>41</v>
      </c>
      <c r="E12" s="18"/>
      <c r="F12" s="18"/>
    </row>
    <row r="13" spans="1:9" ht="14" outlineLevel="1">
      <c r="A13" s="17" t="s">
        <v>42</v>
      </c>
      <c r="B13" s="6" t="s">
        <v>43</v>
      </c>
      <c r="C13" s="7"/>
      <c r="D13" s="7" t="s">
        <v>41</v>
      </c>
      <c r="E13" s="18"/>
      <c r="F13" s="18"/>
    </row>
    <row r="14" spans="1:9" ht="28" outlineLevel="1">
      <c r="A14" s="17" t="s">
        <v>44</v>
      </c>
      <c r="B14" s="6" t="s">
        <v>45</v>
      </c>
      <c r="C14" s="7"/>
      <c r="D14" s="7" t="s">
        <v>41</v>
      </c>
      <c r="E14" s="18"/>
      <c r="F14" s="18"/>
    </row>
    <row r="15" spans="1:9" ht="28" outlineLevel="1">
      <c r="A15" s="17" t="s">
        <v>46</v>
      </c>
      <c r="B15" s="6" t="s">
        <v>47</v>
      </c>
      <c r="C15" s="7"/>
      <c r="D15" s="7" t="s">
        <v>41</v>
      </c>
      <c r="E15" s="18"/>
      <c r="F15" s="18"/>
    </row>
    <row r="16" spans="1:9" ht="14" outlineLevel="1">
      <c r="A16" s="17" t="s">
        <v>48</v>
      </c>
      <c r="B16" s="8" t="s">
        <v>49</v>
      </c>
      <c r="C16" s="7"/>
      <c r="D16" s="7" t="s">
        <v>33</v>
      </c>
      <c r="E16" s="18"/>
      <c r="F16" s="18"/>
    </row>
    <row r="17" spans="1:6" ht="70" outlineLevel="1">
      <c r="A17" s="17" t="s">
        <v>50</v>
      </c>
      <c r="B17" s="6" t="s">
        <v>51</v>
      </c>
      <c r="C17" s="7"/>
      <c r="D17" s="7" t="s">
        <v>33</v>
      </c>
      <c r="E17" s="18"/>
      <c r="F17" s="18"/>
    </row>
    <row r="18" spans="1:6" ht="14" outlineLevel="1">
      <c r="A18" s="17" t="s">
        <v>53</v>
      </c>
      <c r="B18" s="6" t="s">
        <v>230</v>
      </c>
      <c r="C18" s="7"/>
      <c r="D18" s="7" t="s">
        <v>14</v>
      </c>
      <c r="E18" s="18"/>
      <c r="F18" s="18"/>
    </row>
    <row r="19" spans="1:6" ht="14" outlineLevel="1">
      <c r="A19" s="17" t="s">
        <v>55</v>
      </c>
      <c r="B19" s="6" t="s">
        <v>228</v>
      </c>
      <c r="C19" s="7"/>
      <c r="D19" s="7" t="s">
        <v>35</v>
      </c>
      <c r="E19" s="18"/>
      <c r="F19" s="18"/>
    </row>
    <row r="20" spans="1:6" ht="14" outlineLevel="1">
      <c r="A20" s="17" t="s">
        <v>57</v>
      </c>
      <c r="B20" s="6" t="s">
        <v>227</v>
      </c>
      <c r="C20" s="7"/>
      <c r="D20" s="7" t="s">
        <v>35</v>
      </c>
      <c r="E20" s="18"/>
      <c r="F20" s="18"/>
    </row>
    <row r="21" spans="1:6" ht="14">
      <c r="A21" s="93" t="s">
        <v>52</v>
      </c>
      <c r="B21" s="93"/>
      <c r="C21" s="93"/>
      <c r="D21" s="39"/>
      <c r="E21" s="39"/>
      <c r="F21" s="39"/>
    </row>
    <row r="22" spans="1:6" ht="14" outlineLevel="1">
      <c r="A22" s="17" t="s">
        <v>59</v>
      </c>
      <c r="B22" s="6" t="s">
        <v>54</v>
      </c>
      <c r="C22" s="7"/>
      <c r="D22" s="7" t="s">
        <v>41</v>
      </c>
      <c r="E22" s="18"/>
      <c r="F22" s="18"/>
    </row>
    <row r="23" spans="1:6" ht="14" outlineLevel="1">
      <c r="A23" s="17" t="s">
        <v>61</v>
      </c>
      <c r="B23" s="9" t="s">
        <v>56</v>
      </c>
      <c r="C23" s="7"/>
      <c r="D23" s="7" t="s">
        <v>35</v>
      </c>
      <c r="E23" s="18"/>
      <c r="F23" s="18"/>
    </row>
    <row r="24" spans="1:6" ht="15" customHeight="1" outlineLevel="1">
      <c r="A24" s="17" t="s">
        <v>63</v>
      </c>
      <c r="B24" s="6" t="s">
        <v>58</v>
      </c>
      <c r="C24" s="7"/>
      <c r="D24" s="7" t="s">
        <v>35</v>
      </c>
      <c r="E24" s="18"/>
      <c r="F24" s="18"/>
    </row>
    <row r="25" spans="1:6" ht="14" outlineLevel="1">
      <c r="A25" s="17" t="s">
        <v>65</v>
      </c>
      <c r="B25" s="6" t="s">
        <v>60</v>
      </c>
      <c r="C25" s="7"/>
      <c r="D25" s="7" t="s">
        <v>14</v>
      </c>
      <c r="E25" s="18"/>
      <c r="F25" s="18"/>
    </row>
    <row r="26" spans="1:6" ht="14" outlineLevel="1">
      <c r="A26" s="17" t="s">
        <v>67</v>
      </c>
      <c r="B26" s="6" t="s">
        <v>62</v>
      </c>
      <c r="C26" s="7"/>
      <c r="D26" s="7" t="s">
        <v>14</v>
      </c>
      <c r="E26" s="18"/>
      <c r="F26" s="18"/>
    </row>
    <row r="27" spans="1:6" ht="28" outlineLevel="1">
      <c r="A27" s="17" t="s">
        <v>68</v>
      </c>
      <c r="B27" s="6" t="s">
        <v>64</v>
      </c>
      <c r="C27" s="7"/>
      <c r="D27" s="7" t="s">
        <v>14</v>
      </c>
      <c r="E27" s="18"/>
      <c r="F27" s="18"/>
    </row>
    <row r="28" spans="1:6" ht="28" outlineLevel="1">
      <c r="A28" s="17" t="s">
        <v>69</v>
      </c>
      <c r="B28" s="6" t="s">
        <v>66</v>
      </c>
      <c r="C28" s="7"/>
      <c r="D28" s="7" t="s">
        <v>14</v>
      </c>
      <c r="E28" s="18"/>
      <c r="F28" s="18"/>
    </row>
    <row r="29" spans="1:6" ht="28" outlineLevel="1">
      <c r="A29" s="17" t="s">
        <v>70</v>
      </c>
      <c r="B29" s="6" t="s">
        <v>231</v>
      </c>
      <c r="C29" s="7"/>
      <c r="D29" s="7" t="s">
        <v>41</v>
      </c>
      <c r="E29" s="18"/>
      <c r="F29" s="18"/>
    </row>
    <row r="30" spans="1:6" ht="14" outlineLevel="1">
      <c r="A30" s="17" t="s">
        <v>71</v>
      </c>
      <c r="B30" s="6" t="s">
        <v>312</v>
      </c>
      <c r="C30" s="7"/>
      <c r="D30" s="7" t="s">
        <v>41</v>
      </c>
      <c r="E30" s="18"/>
      <c r="F30" s="18"/>
    </row>
    <row r="31" spans="1:6" ht="28" outlineLevel="1">
      <c r="A31" s="17" t="s">
        <v>73</v>
      </c>
      <c r="B31" s="6" t="s">
        <v>295</v>
      </c>
      <c r="C31" s="7"/>
      <c r="D31" s="7" t="s">
        <v>41</v>
      </c>
      <c r="E31" s="18"/>
      <c r="F31" s="18"/>
    </row>
    <row r="32" spans="1:6" ht="14" outlineLevel="1">
      <c r="A32" s="17" t="s">
        <v>74</v>
      </c>
      <c r="B32" s="6" t="s">
        <v>72</v>
      </c>
      <c r="C32" s="7"/>
      <c r="D32" s="7" t="s">
        <v>14</v>
      </c>
      <c r="E32" s="18"/>
      <c r="F32" s="18"/>
    </row>
    <row r="33" spans="1:6" ht="28.5" customHeight="1" outlineLevel="1">
      <c r="A33" s="17" t="s">
        <v>75</v>
      </c>
      <c r="B33" s="6" t="s">
        <v>258</v>
      </c>
      <c r="C33" s="7"/>
      <c r="D33" s="7" t="s">
        <v>14</v>
      </c>
      <c r="E33" s="18"/>
      <c r="F33" s="18"/>
    </row>
    <row r="34" spans="1:6" ht="14" outlineLevel="1">
      <c r="A34" s="17" t="s">
        <v>76</v>
      </c>
      <c r="B34" s="6" t="s">
        <v>308</v>
      </c>
      <c r="C34" s="7"/>
      <c r="D34" s="7" t="s">
        <v>307</v>
      </c>
      <c r="E34" s="18"/>
      <c r="F34" s="18"/>
    </row>
    <row r="35" spans="1:6" ht="28" outlineLevel="1">
      <c r="A35" s="17" t="s">
        <v>77</v>
      </c>
      <c r="B35" s="6" t="s">
        <v>311</v>
      </c>
      <c r="C35" s="7"/>
      <c r="D35" s="7" t="s">
        <v>14</v>
      </c>
      <c r="E35" s="33"/>
      <c r="F35" s="33"/>
    </row>
    <row r="36" spans="1:6" ht="44.25" customHeight="1" outlineLevel="1">
      <c r="A36" s="17" t="s">
        <v>78</v>
      </c>
      <c r="B36" s="6" t="s">
        <v>306</v>
      </c>
      <c r="C36" s="7"/>
      <c r="D36" s="7" t="s">
        <v>14</v>
      </c>
      <c r="E36" s="33"/>
      <c r="F36" s="33"/>
    </row>
    <row r="37" spans="1:6" ht="14" outlineLevel="1">
      <c r="A37" s="17" t="s">
        <v>79</v>
      </c>
      <c r="B37" s="6" t="s">
        <v>80</v>
      </c>
      <c r="C37" s="7"/>
      <c r="D37" s="7" t="s">
        <v>14</v>
      </c>
      <c r="E37" s="33"/>
      <c r="F37" s="33"/>
    </row>
    <row r="38" spans="1:6" ht="28" outlineLevel="1">
      <c r="A38" s="17" t="s">
        <v>81</v>
      </c>
      <c r="B38" s="6" t="s">
        <v>304</v>
      </c>
      <c r="C38" s="7"/>
      <c r="D38" s="7" t="s">
        <v>14</v>
      </c>
      <c r="E38" s="33"/>
      <c r="F38" s="33"/>
    </row>
    <row r="39" spans="1:6" ht="42" outlineLevel="1">
      <c r="A39" s="17" t="s">
        <v>82</v>
      </c>
      <c r="B39" s="6" t="s">
        <v>305</v>
      </c>
      <c r="C39" s="7"/>
      <c r="D39" s="7" t="s">
        <v>14</v>
      </c>
      <c r="E39" s="33"/>
      <c r="F39" s="33"/>
    </row>
    <row r="40" spans="1:6" ht="28" outlineLevel="1">
      <c r="A40" s="17" t="s">
        <v>19</v>
      </c>
      <c r="B40" s="6" t="s">
        <v>286</v>
      </c>
      <c r="C40" s="7"/>
      <c r="D40" s="7" t="s">
        <v>14</v>
      </c>
      <c r="E40" s="33"/>
      <c r="F40" s="33"/>
    </row>
    <row r="41" spans="1:6" ht="14" outlineLevel="1">
      <c r="A41" s="17" t="s">
        <v>83</v>
      </c>
      <c r="B41" s="6" t="s">
        <v>86</v>
      </c>
      <c r="C41" s="7"/>
      <c r="D41" s="7" t="s">
        <v>41</v>
      </c>
      <c r="E41" s="33"/>
      <c r="F41" s="33"/>
    </row>
    <row r="42" spans="1:6" ht="32.25" customHeight="1" outlineLevel="1">
      <c r="A42" s="17" t="s">
        <v>278</v>
      </c>
      <c r="B42" s="6" t="s">
        <v>309</v>
      </c>
      <c r="C42" s="7"/>
      <c r="D42" s="7" t="s">
        <v>14</v>
      </c>
      <c r="E42" s="33"/>
      <c r="F42" s="33"/>
    </row>
    <row r="43" spans="1:6" ht="29.25" customHeight="1" outlineLevel="1">
      <c r="A43" s="17" t="s">
        <v>84</v>
      </c>
      <c r="B43" s="6" t="s">
        <v>242</v>
      </c>
      <c r="C43" s="7"/>
      <c r="D43" s="7" t="s">
        <v>14</v>
      </c>
      <c r="E43" s="33"/>
      <c r="F43" s="33"/>
    </row>
    <row r="44" spans="1:6" ht="14" outlineLevel="1">
      <c r="A44" s="17" t="s">
        <v>85</v>
      </c>
      <c r="B44" s="6" t="s">
        <v>89</v>
      </c>
      <c r="C44" s="7"/>
      <c r="D44" s="7" t="s">
        <v>14</v>
      </c>
      <c r="E44" s="33"/>
      <c r="F44" s="33"/>
    </row>
    <row r="45" spans="1:6" ht="14" outlineLevel="1">
      <c r="A45" s="17" t="s">
        <v>87</v>
      </c>
      <c r="B45" s="6" t="s">
        <v>91</v>
      </c>
      <c r="C45" s="7"/>
      <c r="D45" s="7" t="s">
        <v>41</v>
      </c>
      <c r="E45" s="33"/>
      <c r="F45" s="33"/>
    </row>
    <row r="46" spans="1:6" ht="26.25" customHeight="1" outlineLevel="1">
      <c r="A46" s="17" t="s">
        <v>88</v>
      </c>
      <c r="B46" s="6" t="s">
        <v>93</v>
      </c>
      <c r="C46" s="7"/>
      <c r="D46" s="7" t="s">
        <v>14</v>
      </c>
      <c r="E46" s="33"/>
      <c r="F46" s="33"/>
    </row>
    <row r="47" spans="1:6" ht="63" customHeight="1">
      <c r="A47" s="94" t="s">
        <v>94</v>
      </c>
      <c r="B47" s="94"/>
      <c r="C47" s="94"/>
      <c r="D47" s="36"/>
      <c r="E47" s="36"/>
      <c r="F47" s="36"/>
    </row>
    <row r="48" spans="1:6" ht="28" outlineLevel="1">
      <c r="A48" s="17" t="s">
        <v>90</v>
      </c>
      <c r="B48" s="6" t="s">
        <v>96</v>
      </c>
      <c r="C48" s="7"/>
      <c r="D48" s="7" t="s">
        <v>22</v>
      </c>
      <c r="E48" s="33"/>
      <c r="F48" s="33"/>
    </row>
    <row r="49" spans="1:6" ht="14" outlineLevel="1">
      <c r="A49" s="17" t="s">
        <v>92</v>
      </c>
      <c r="B49" s="6" t="s">
        <v>100</v>
      </c>
      <c r="C49" s="7"/>
      <c r="D49" s="7" t="s">
        <v>14</v>
      </c>
      <c r="E49" s="33"/>
      <c r="F49" s="33"/>
    </row>
    <row r="50" spans="1:6" ht="14" outlineLevel="1">
      <c r="A50" s="17" t="s">
        <v>95</v>
      </c>
      <c r="B50" s="6" t="s">
        <v>102</v>
      </c>
      <c r="C50" s="7"/>
      <c r="D50" s="7" t="s">
        <v>14</v>
      </c>
      <c r="E50" s="33"/>
      <c r="F50" s="33"/>
    </row>
    <row r="51" spans="1:6" ht="30" customHeight="1" outlineLevel="1">
      <c r="A51" s="17" t="s">
        <v>97</v>
      </c>
      <c r="B51" s="6" t="s">
        <v>106</v>
      </c>
      <c r="C51" s="7"/>
      <c r="D51" s="7" t="s">
        <v>41</v>
      </c>
      <c r="E51" s="33"/>
      <c r="F51" s="33"/>
    </row>
    <row r="52" spans="1:6" ht="14">
      <c r="A52" s="94" t="s">
        <v>232</v>
      </c>
      <c r="B52" s="94"/>
      <c r="C52" s="94"/>
      <c r="D52" s="36"/>
      <c r="E52" s="36"/>
      <c r="F52" s="36"/>
    </row>
    <row r="53" spans="1:6" ht="14" outlineLevel="1">
      <c r="A53" s="7" t="s">
        <v>98</v>
      </c>
      <c r="B53" s="6" t="s">
        <v>320</v>
      </c>
      <c r="C53" s="7"/>
      <c r="D53" s="7" t="s">
        <v>41</v>
      </c>
      <c r="E53" s="34"/>
      <c r="F53" s="34"/>
    </row>
    <row r="54" spans="1:6" ht="14" outlineLevel="1">
      <c r="A54" s="7" t="s">
        <v>99</v>
      </c>
      <c r="B54" s="29" t="s">
        <v>267</v>
      </c>
      <c r="C54" s="7"/>
      <c r="D54" s="7" t="s">
        <v>41</v>
      </c>
      <c r="E54" s="35"/>
      <c r="F54" s="35"/>
    </row>
    <row r="55" spans="1:6" ht="14" outlineLevel="1">
      <c r="A55" s="7" t="s">
        <v>101</v>
      </c>
      <c r="B55" s="29" t="s">
        <v>247</v>
      </c>
      <c r="C55" s="7"/>
      <c r="D55" s="7" t="s">
        <v>14</v>
      </c>
      <c r="E55" s="34"/>
      <c r="F55" s="34"/>
    </row>
    <row r="56" spans="1:6" ht="14" outlineLevel="1">
      <c r="A56" s="7" t="s">
        <v>20</v>
      </c>
      <c r="B56" s="29" t="s">
        <v>233</v>
      </c>
      <c r="C56" s="7"/>
      <c r="D56" s="7" t="s">
        <v>14</v>
      </c>
      <c r="E56" s="34"/>
      <c r="F56" s="34"/>
    </row>
    <row r="57" spans="1:6" ht="28" outlineLevel="1">
      <c r="A57" s="7" t="s">
        <v>103</v>
      </c>
      <c r="B57" s="40" t="s">
        <v>234</v>
      </c>
      <c r="C57" s="7"/>
      <c r="D57" s="7" t="s">
        <v>14</v>
      </c>
      <c r="E57" s="34"/>
      <c r="F57" s="34"/>
    </row>
    <row r="58" spans="1:6" ht="60.75" customHeight="1" outlineLevel="1">
      <c r="A58" s="7" t="s">
        <v>104</v>
      </c>
      <c r="B58" s="6" t="s">
        <v>254</v>
      </c>
      <c r="C58" s="7"/>
      <c r="D58" s="32" t="s">
        <v>14</v>
      </c>
      <c r="E58" s="34"/>
      <c r="F58" s="34"/>
    </row>
    <row r="59" spans="1:6" ht="28" outlineLevel="1">
      <c r="A59" s="7" t="s">
        <v>105</v>
      </c>
      <c r="B59" s="30" t="s">
        <v>235</v>
      </c>
      <c r="C59" s="7"/>
      <c r="D59" s="7" t="s">
        <v>41</v>
      </c>
      <c r="E59" s="34"/>
      <c r="F59" s="34"/>
    </row>
    <row r="60" spans="1:6" ht="28" outlineLevel="1">
      <c r="A60" s="7" t="s">
        <v>107</v>
      </c>
      <c r="B60" s="30" t="s">
        <v>236</v>
      </c>
      <c r="C60" s="7"/>
      <c r="D60" s="7" t="s">
        <v>41</v>
      </c>
      <c r="E60" s="34"/>
      <c r="F60" s="34"/>
    </row>
    <row r="61" spans="1:6" ht="28" outlineLevel="1">
      <c r="A61" s="7" t="s">
        <v>109</v>
      </c>
      <c r="B61" s="40" t="s">
        <v>237</v>
      </c>
      <c r="C61" s="7"/>
      <c r="D61" s="10" t="s">
        <v>14</v>
      </c>
      <c r="E61" s="34"/>
      <c r="F61" s="34"/>
    </row>
    <row r="62" spans="1:6" ht="29.25" customHeight="1" outlineLevel="1">
      <c r="A62" s="7" t="s">
        <v>111</v>
      </c>
      <c r="B62" s="31" t="s">
        <v>249</v>
      </c>
      <c r="C62" s="7"/>
      <c r="D62" s="7" t="s">
        <v>224</v>
      </c>
      <c r="E62" s="34"/>
      <c r="F62" s="34"/>
    </row>
    <row r="63" spans="1:6" ht="24.75" customHeight="1" outlineLevel="1">
      <c r="A63" s="7" t="s">
        <v>112</v>
      </c>
      <c r="B63" s="31" t="s">
        <v>250</v>
      </c>
      <c r="C63" s="7"/>
      <c r="D63" s="7" t="s">
        <v>224</v>
      </c>
      <c r="E63" s="34"/>
      <c r="F63" s="34"/>
    </row>
    <row r="64" spans="1:6" ht="24.75" customHeight="1" outlineLevel="1">
      <c r="A64" s="7" t="s">
        <v>113</v>
      </c>
      <c r="B64" s="31" t="s">
        <v>251</v>
      </c>
      <c r="C64" s="7"/>
      <c r="D64" s="7" t="s">
        <v>224</v>
      </c>
      <c r="E64" s="34"/>
      <c r="F64" s="34"/>
    </row>
    <row r="65" spans="1:6" ht="23.25" customHeight="1" outlineLevel="1">
      <c r="A65" s="7" t="s">
        <v>115</v>
      </c>
      <c r="B65" s="31" t="s">
        <v>253</v>
      </c>
      <c r="C65" s="7"/>
      <c r="D65" s="7" t="s">
        <v>224</v>
      </c>
      <c r="E65" s="34"/>
      <c r="F65" s="34"/>
    </row>
    <row r="66" spans="1:6" ht="22.5" customHeight="1" outlineLevel="1">
      <c r="A66" s="7" t="s">
        <v>117</v>
      </c>
      <c r="B66" s="31" t="s">
        <v>252</v>
      </c>
      <c r="C66" s="7"/>
      <c r="D66" s="7" t="s">
        <v>224</v>
      </c>
      <c r="E66" s="34"/>
      <c r="F66" s="34"/>
    </row>
    <row r="67" spans="1:6" ht="26.25" customHeight="1" outlineLevel="1">
      <c r="A67" s="7" t="s">
        <v>119</v>
      </c>
      <c r="B67" s="31" t="s">
        <v>248</v>
      </c>
      <c r="C67" s="7"/>
      <c r="D67" s="7" t="s">
        <v>224</v>
      </c>
      <c r="E67" s="34"/>
      <c r="F67" s="34"/>
    </row>
    <row r="68" spans="1:6" ht="36.75" customHeight="1" outlineLevel="1">
      <c r="A68" s="7" t="s">
        <v>121</v>
      </c>
      <c r="B68" s="6" t="s">
        <v>281</v>
      </c>
      <c r="C68" s="7"/>
      <c r="D68" s="7" t="s">
        <v>224</v>
      </c>
      <c r="E68" s="34"/>
      <c r="F68" s="34"/>
    </row>
    <row r="69" spans="1:6" ht="36" customHeight="1" outlineLevel="1">
      <c r="A69" s="7" t="s">
        <v>123</v>
      </c>
      <c r="B69" s="6" t="s">
        <v>287</v>
      </c>
      <c r="C69" s="7"/>
      <c r="D69" s="7" t="s">
        <v>224</v>
      </c>
      <c r="E69" s="34"/>
      <c r="F69" s="34"/>
    </row>
    <row r="70" spans="1:6" ht="33" customHeight="1" outlineLevel="1">
      <c r="A70" s="7" t="s">
        <v>125</v>
      </c>
      <c r="B70" s="6" t="s">
        <v>282</v>
      </c>
      <c r="C70" s="7"/>
      <c r="D70" s="7" t="s">
        <v>224</v>
      </c>
      <c r="E70" s="34"/>
      <c r="F70" s="34"/>
    </row>
    <row r="71" spans="1:6" ht="28" outlineLevel="1">
      <c r="A71" s="7" t="s">
        <v>126</v>
      </c>
      <c r="B71" s="6" t="s">
        <v>238</v>
      </c>
      <c r="C71" s="7"/>
      <c r="D71" s="7" t="s">
        <v>224</v>
      </c>
      <c r="E71" s="34"/>
      <c r="F71" s="34"/>
    </row>
    <row r="72" spans="1:6" ht="42" outlineLevel="1">
      <c r="A72" s="7" t="s">
        <v>127</v>
      </c>
      <c r="B72" s="6" t="s">
        <v>321</v>
      </c>
      <c r="C72" s="7"/>
      <c r="D72" s="7" t="s">
        <v>224</v>
      </c>
      <c r="E72" s="34"/>
      <c r="F72" s="34"/>
    </row>
    <row r="73" spans="1:6" ht="28" outlineLevel="1">
      <c r="A73" s="7" t="s">
        <v>128</v>
      </c>
      <c r="B73" s="28" t="s">
        <v>239</v>
      </c>
      <c r="C73" s="7"/>
      <c r="D73" s="7" t="s">
        <v>35</v>
      </c>
      <c r="E73" s="34"/>
      <c r="F73" s="34"/>
    </row>
    <row r="74" spans="1:6" ht="28" outlineLevel="1">
      <c r="A74" s="7" t="s">
        <v>130</v>
      </c>
      <c r="B74" s="28" t="s">
        <v>240</v>
      </c>
      <c r="C74" s="7"/>
      <c r="D74" s="7" t="s">
        <v>35</v>
      </c>
      <c r="E74" s="34"/>
      <c r="F74" s="34"/>
    </row>
    <row r="75" spans="1:6" ht="28" outlineLevel="1">
      <c r="A75" s="7" t="s">
        <v>131</v>
      </c>
      <c r="B75" s="6" t="s">
        <v>262</v>
      </c>
      <c r="C75" s="7"/>
      <c r="D75" s="7" t="s">
        <v>224</v>
      </c>
      <c r="E75" s="34"/>
      <c r="F75" s="34"/>
    </row>
    <row r="76" spans="1:6" ht="28" outlineLevel="1">
      <c r="A76" s="7" t="s">
        <v>132</v>
      </c>
      <c r="B76" s="6" t="s">
        <v>263</v>
      </c>
      <c r="C76" s="7"/>
      <c r="D76" s="7" t="s">
        <v>224</v>
      </c>
      <c r="E76" s="34"/>
      <c r="F76" s="34"/>
    </row>
    <row r="77" spans="1:6" ht="78.75" customHeight="1">
      <c r="A77" s="94" t="s">
        <v>108</v>
      </c>
      <c r="B77" s="94"/>
      <c r="C77" s="94"/>
      <c r="D77" s="36"/>
      <c r="E77" s="36"/>
      <c r="F77" s="36"/>
    </row>
    <row r="78" spans="1:6" s="27" customFormat="1" ht="78.75" customHeight="1" outlineLevel="1">
      <c r="A78" s="7" t="s">
        <v>133</v>
      </c>
      <c r="B78" s="26" t="s">
        <v>273</v>
      </c>
      <c r="C78" s="7"/>
      <c r="D78" s="7" t="s">
        <v>41</v>
      </c>
      <c r="E78" s="18"/>
      <c r="F78" s="18"/>
    </row>
    <row r="79" spans="1:6" ht="42" outlineLevel="1">
      <c r="A79" s="7" t="s">
        <v>134</v>
      </c>
      <c r="B79" s="6" t="s">
        <v>110</v>
      </c>
      <c r="C79" s="7"/>
      <c r="D79" s="7" t="s">
        <v>14</v>
      </c>
      <c r="E79" s="18"/>
      <c r="F79" s="18"/>
    </row>
    <row r="80" spans="1:6" ht="42" outlineLevel="1">
      <c r="A80" s="7" t="s">
        <v>136</v>
      </c>
      <c r="B80" s="6" t="s">
        <v>257</v>
      </c>
      <c r="C80" s="7"/>
      <c r="D80" s="7" t="s">
        <v>14</v>
      </c>
      <c r="E80" s="18"/>
      <c r="F80" s="18"/>
    </row>
    <row r="81" spans="1:6" ht="42" outlineLevel="1">
      <c r="A81" s="7" t="s">
        <v>137</v>
      </c>
      <c r="B81" s="6" t="s">
        <v>271</v>
      </c>
      <c r="C81" s="7"/>
      <c r="D81" s="7" t="s">
        <v>14</v>
      </c>
      <c r="E81" s="18"/>
      <c r="F81" s="18"/>
    </row>
    <row r="82" spans="1:6" ht="28" outlineLevel="1">
      <c r="A82" s="7" t="s">
        <v>139</v>
      </c>
      <c r="B82" s="6" t="s">
        <v>272</v>
      </c>
      <c r="C82" s="7"/>
      <c r="D82" s="7" t="s">
        <v>41</v>
      </c>
      <c r="E82" s="18"/>
      <c r="F82" s="18"/>
    </row>
    <row r="83" spans="1:6" ht="28" outlineLevel="1">
      <c r="A83" s="7" t="s">
        <v>21</v>
      </c>
      <c r="B83" s="6" t="s">
        <v>114</v>
      </c>
      <c r="C83" s="7"/>
      <c r="D83" s="7" t="s">
        <v>41</v>
      </c>
      <c r="E83" s="18"/>
      <c r="F83" s="18"/>
    </row>
    <row r="84" spans="1:6" ht="28" outlineLevel="1">
      <c r="A84" s="7" t="s">
        <v>143</v>
      </c>
      <c r="B84" s="6" t="s">
        <v>116</v>
      </c>
      <c r="C84" s="7"/>
      <c r="D84" s="7" t="s">
        <v>41</v>
      </c>
      <c r="E84" s="18"/>
      <c r="F84" s="18"/>
    </row>
    <row r="85" spans="1:6" ht="28" outlineLevel="1">
      <c r="A85" s="7" t="s">
        <v>279</v>
      </c>
      <c r="B85" s="6" t="s">
        <v>118</v>
      </c>
      <c r="C85" s="7"/>
      <c r="D85" s="7" t="s">
        <v>41</v>
      </c>
      <c r="E85" s="18"/>
      <c r="F85" s="18"/>
    </row>
    <row r="86" spans="1:6" ht="28" outlineLevel="1">
      <c r="A86" s="7" t="s">
        <v>145</v>
      </c>
      <c r="B86" s="6" t="s">
        <v>120</v>
      </c>
      <c r="C86" s="7"/>
      <c r="D86" s="7" t="s">
        <v>41</v>
      </c>
      <c r="E86" s="18"/>
      <c r="F86" s="18"/>
    </row>
    <row r="87" spans="1:6" ht="36" customHeight="1" outlineLevel="1">
      <c r="A87" s="7" t="s">
        <v>147</v>
      </c>
      <c r="B87" s="30" t="s">
        <v>289</v>
      </c>
      <c r="C87" s="7"/>
      <c r="D87" s="7" t="s">
        <v>41</v>
      </c>
      <c r="E87" s="18"/>
      <c r="F87" s="18"/>
    </row>
    <row r="88" spans="1:6" ht="56" outlineLevel="1">
      <c r="A88" s="7" t="s">
        <v>148</v>
      </c>
      <c r="B88" s="9" t="s">
        <v>122</v>
      </c>
      <c r="C88" s="7"/>
      <c r="D88" s="7" t="s">
        <v>41</v>
      </c>
      <c r="E88" s="18"/>
      <c r="F88" s="18"/>
    </row>
    <row r="89" spans="1:6" ht="42" outlineLevel="1">
      <c r="A89" s="7" t="s">
        <v>150</v>
      </c>
      <c r="B89" s="6" t="s">
        <v>124</v>
      </c>
      <c r="C89" s="7"/>
      <c r="D89" s="7" t="s">
        <v>41</v>
      </c>
      <c r="E89" s="18"/>
      <c r="F89" s="18"/>
    </row>
    <row r="90" spans="1:6" ht="14" outlineLevel="1">
      <c r="A90" s="7" t="s">
        <v>151</v>
      </c>
      <c r="B90" s="6" t="s">
        <v>310</v>
      </c>
      <c r="C90" s="7"/>
      <c r="D90" s="7" t="s">
        <v>14</v>
      </c>
      <c r="E90" s="18"/>
      <c r="F90" s="18"/>
    </row>
    <row r="91" spans="1:6" ht="14" outlineLevel="1">
      <c r="A91" s="7" t="s">
        <v>153</v>
      </c>
      <c r="B91" s="6" t="s">
        <v>268</v>
      </c>
      <c r="C91" s="7"/>
      <c r="D91" s="7" t="s">
        <v>41</v>
      </c>
      <c r="E91" s="18"/>
      <c r="F91" s="18"/>
    </row>
    <row r="92" spans="1:6" ht="42" outlineLevel="1">
      <c r="A92" s="7" t="s">
        <v>154</v>
      </c>
      <c r="B92" s="6" t="s">
        <v>244</v>
      </c>
      <c r="C92" s="7"/>
      <c r="D92" s="7" t="s">
        <v>14</v>
      </c>
      <c r="E92" s="18"/>
      <c r="F92" s="18"/>
    </row>
    <row r="93" spans="1:6" ht="42" outlineLevel="1">
      <c r="A93" s="7" t="s">
        <v>156</v>
      </c>
      <c r="B93" s="6" t="s">
        <v>129</v>
      </c>
      <c r="C93" s="7"/>
      <c r="D93" s="7" t="s">
        <v>14</v>
      </c>
      <c r="E93" s="18"/>
      <c r="F93" s="18"/>
    </row>
    <row r="94" spans="1:6" ht="28" outlineLevel="1">
      <c r="A94" s="7" t="s">
        <v>158</v>
      </c>
      <c r="B94" s="6" t="s">
        <v>243</v>
      </c>
      <c r="C94" s="7"/>
      <c r="D94" s="7" t="s">
        <v>41</v>
      </c>
      <c r="E94" s="18"/>
      <c r="F94" s="18"/>
    </row>
    <row r="95" spans="1:6" ht="28" outlineLevel="1">
      <c r="A95" s="7" t="s">
        <v>160</v>
      </c>
      <c r="B95" s="6" t="s">
        <v>265</v>
      </c>
      <c r="C95" s="7"/>
      <c r="D95" s="7" t="s">
        <v>41</v>
      </c>
      <c r="E95" s="18"/>
      <c r="F95" s="18"/>
    </row>
    <row r="96" spans="1:6" ht="28" outlineLevel="1">
      <c r="A96" s="7" t="s">
        <v>161</v>
      </c>
      <c r="B96" s="6" t="s">
        <v>266</v>
      </c>
      <c r="C96" s="7"/>
      <c r="D96" s="7" t="s">
        <v>41</v>
      </c>
      <c r="E96" s="18"/>
      <c r="F96" s="18"/>
    </row>
    <row r="97" spans="1:6" ht="28" outlineLevel="1">
      <c r="A97" s="7" t="s">
        <v>163</v>
      </c>
      <c r="B97" s="6" t="s">
        <v>259</v>
      </c>
      <c r="C97" s="7"/>
      <c r="D97" s="7" t="s">
        <v>41</v>
      </c>
      <c r="E97" s="18"/>
      <c r="F97" s="18"/>
    </row>
    <row r="98" spans="1:6" ht="28" outlineLevel="1">
      <c r="A98" s="7" t="s">
        <v>164</v>
      </c>
      <c r="B98" s="6" t="s">
        <v>260</v>
      </c>
      <c r="C98" s="7"/>
      <c r="D98" s="7" t="s">
        <v>41</v>
      </c>
      <c r="E98" s="18"/>
      <c r="F98" s="18"/>
    </row>
    <row r="99" spans="1:6" ht="28" outlineLevel="1">
      <c r="A99" s="7" t="s">
        <v>165</v>
      </c>
      <c r="B99" s="6" t="s">
        <v>261</v>
      </c>
      <c r="C99" s="7"/>
      <c r="D99" s="7" t="s">
        <v>41</v>
      </c>
      <c r="E99" s="18"/>
      <c r="F99" s="18"/>
    </row>
    <row r="100" spans="1:6" ht="28" outlineLevel="1">
      <c r="A100" s="7" t="s">
        <v>167</v>
      </c>
      <c r="B100" s="6" t="s">
        <v>135</v>
      </c>
      <c r="C100" s="7"/>
      <c r="D100" s="7" t="s">
        <v>41</v>
      </c>
      <c r="E100" s="18"/>
      <c r="F100" s="18"/>
    </row>
    <row r="101" spans="1:6" ht="28" outlineLevel="1">
      <c r="A101" s="7" t="s">
        <v>169</v>
      </c>
      <c r="B101" s="6" t="s">
        <v>294</v>
      </c>
      <c r="C101" s="7"/>
      <c r="D101" s="7" t="s">
        <v>14</v>
      </c>
      <c r="E101" s="18"/>
      <c r="F101" s="18"/>
    </row>
    <row r="102" spans="1:6" ht="14" outlineLevel="1">
      <c r="A102" s="7" t="s">
        <v>171</v>
      </c>
      <c r="B102" s="6" t="s">
        <v>245</v>
      </c>
      <c r="C102" s="7"/>
      <c r="D102" s="7" t="s">
        <v>41</v>
      </c>
      <c r="E102" s="18"/>
      <c r="F102" s="18"/>
    </row>
    <row r="103" spans="1:6" ht="41.25" customHeight="1" outlineLevel="1">
      <c r="A103" s="7" t="s">
        <v>173</v>
      </c>
      <c r="B103" s="6" t="s">
        <v>246</v>
      </c>
      <c r="C103" s="7"/>
      <c r="D103" s="7" t="s">
        <v>41</v>
      </c>
      <c r="E103" s="18"/>
      <c r="F103" s="18"/>
    </row>
    <row r="104" spans="1:6" ht="28" outlineLevel="1">
      <c r="A104" s="7" t="s">
        <v>174</v>
      </c>
      <c r="B104" s="6" t="s">
        <v>138</v>
      </c>
      <c r="C104" s="7"/>
      <c r="D104" s="7" t="s">
        <v>41</v>
      </c>
      <c r="E104" s="18"/>
      <c r="F104" s="18"/>
    </row>
    <row r="105" spans="1:6" ht="28" outlineLevel="1">
      <c r="A105" s="7" t="s">
        <v>176</v>
      </c>
      <c r="B105" s="6" t="s">
        <v>140</v>
      </c>
      <c r="C105" s="7"/>
      <c r="D105" s="7" t="s">
        <v>41</v>
      </c>
      <c r="E105" s="18"/>
      <c r="F105" s="18"/>
    </row>
    <row r="106" spans="1:6" ht="42" outlineLevel="1">
      <c r="A106" s="7" t="s">
        <v>177</v>
      </c>
      <c r="B106" s="6" t="s">
        <v>141</v>
      </c>
      <c r="C106" s="7"/>
      <c r="D106" s="7" t="s">
        <v>142</v>
      </c>
      <c r="E106" s="18"/>
      <c r="F106" s="18"/>
    </row>
    <row r="107" spans="1:6" ht="28" outlineLevel="1">
      <c r="A107" s="7" t="s">
        <v>180</v>
      </c>
      <c r="B107" s="6" t="s">
        <v>144</v>
      </c>
      <c r="C107" s="7"/>
      <c r="D107" s="7" t="s">
        <v>142</v>
      </c>
      <c r="E107" s="18"/>
      <c r="F107" s="18"/>
    </row>
    <row r="108" spans="1:6" ht="42" outlineLevel="1">
      <c r="A108" s="7" t="s">
        <v>182</v>
      </c>
      <c r="B108" s="6" t="s">
        <v>146</v>
      </c>
      <c r="C108" s="7"/>
      <c r="D108" s="7" t="s">
        <v>22</v>
      </c>
      <c r="E108" s="18"/>
      <c r="F108" s="18"/>
    </row>
    <row r="109" spans="1:6" ht="42" outlineLevel="1">
      <c r="A109" s="7" t="s">
        <v>184</v>
      </c>
      <c r="B109" s="6" t="s">
        <v>149</v>
      </c>
      <c r="C109" s="7"/>
      <c r="D109" s="7" t="s">
        <v>22</v>
      </c>
      <c r="E109" s="18"/>
      <c r="F109" s="18"/>
    </row>
    <row r="110" spans="1:6" ht="28" outlineLevel="1">
      <c r="A110" s="7" t="s">
        <v>186</v>
      </c>
      <c r="B110" s="6" t="s">
        <v>291</v>
      </c>
      <c r="C110" s="7"/>
      <c r="D110" s="7" t="s">
        <v>22</v>
      </c>
      <c r="E110" s="18"/>
      <c r="F110" s="18"/>
    </row>
    <row r="111" spans="1:6" ht="28" outlineLevel="1">
      <c r="A111" s="7" t="s">
        <v>188</v>
      </c>
      <c r="B111" s="6" t="s">
        <v>152</v>
      </c>
      <c r="C111" s="7"/>
      <c r="D111" s="7" t="s">
        <v>22</v>
      </c>
      <c r="E111" s="18"/>
      <c r="F111" s="18"/>
    </row>
    <row r="112" spans="1:6" ht="28" outlineLevel="1">
      <c r="A112" s="7" t="s">
        <v>190</v>
      </c>
      <c r="B112" s="6" t="s">
        <v>155</v>
      </c>
      <c r="C112" s="7"/>
      <c r="D112" s="7" t="s">
        <v>35</v>
      </c>
      <c r="E112" s="18"/>
      <c r="F112" s="18"/>
    </row>
    <row r="113" spans="1:6" ht="42" outlineLevel="1">
      <c r="A113" s="7" t="s">
        <v>192</v>
      </c>
      <c r="B113" s="6" t="s">
        <v>157</v>
      </c>
      <c r="C113" s="7"/>
      <c r="D113" s="7" t="s">
        <v>35</v>
      </c>
      <c r="E113" s="18"/>
      <c r="F113" s="18"/>
    </row>
    <row r="114" spans="1:6" ht="42" outlineLevel="1">
      <c r="A114" s="7" t="s">
        <v>194</v>
      </c>
      <c r="B114" s="6" t="s">
        <v>159</v>
      </c>
      <c r="C114" s="7"/>
      <c r="D114" s="7" t="s">
        <v>35</v>
      </c>
      <c r="E114" s="18"/>
      <c r="F114" s="18"/>
    </row>
    <row r="115" spans="1:6" ht="28" outlineLevel="1">
      <c r="A115" s="7" t="s">
        <v>196</v>
      </c>
      <c r="B115" s="6" t="s">
        <v>162</v>
      </c>
      <c r="C115" s="7"/>
      <c r="D115" s="7" t="s">
        <v>35</v>
      </c>
      <c r="E115" s="18"/>
      <c r="F115" s="18"/>
    </row>
    <row r="116" spans="1:6" ht="28" outlineLevel="1">
      <c r="A116" s="7" t="s">
        <v>197</v>
      </c>
      <c r="B116" s="6" t="s">
        <v>166</v>
      </c>
      <c r="C116" s="7"/>
      <c r="D116" s="7" t="s">
        <v>35</v>
      </c>
      <c r="E116" s="18"/>
      <c r="F116" s="18"/>
    </row>
    <row r="117" spans="1:6" ht="28" outlineLevel="1">
      <c r="A117" s="7" t="s">
        <v>199</v>
      </c>
      <c r="B117" s="6" t="s">
        <v>168</v>
      </c>
      <c r="C117" s="7"/>
      <c r="D117" s="7" t="s">
        <v>35</v>
      </c>
      <c r="E117" s="18"/>
      <c r="F117" s="18"/>
    </row>
    <row r="118" spans="1:6" ht="28" outlineLevel="1">
      <c r="A118" s="7" t="s">
        <v>201</v>
      </c>
      <c r="B118" s="6" t="s">
        <v>170</v>
      </c>
      <c r="C118" s="7"/>
      <c r="D118" s="7" t="s">
        <v>35</v>
      </c>
      <c r="E118" s="18"/>
      <c r="F118" s="18"/>
    </row>
    <row r="119" spans="1:6" ht="28" outlineLevel="1">
      <c r="A119" s="7" t="s">
        <v>202</v>
      </c>
      <c r="B119" s="6" t="s">
        <v>172</v>
      </c>
      <c r="C119" s="7"/>
      <c r="D119" s="7" t="s">
        <v>35</v>
      </c>
      <c r="E119" s="18"/>
      <c r="F119" s="18"/>
    </row>
    <row r="120" spans="1:6" ht="28" outlineLevel="1">
      <c r="A120" s="7" t="s">
        <v>203</v>
      </c>
      <c r="B120" s="6" t="s">
        <v>175</v>
      </c>
      <c r="C120" s="7"/>
      <c r="D120" s="7" t="s">
        <v>219</v>
      </c>
      <c r="E120" s="18"/>
      <c r="F120" s="18"/>
    </row>
    <row r="121" spans="1:6" ht="28" outlineLevel="1">
      <c r="A121" s="7" t="s">
        <v>204</v>
      </c>
      <c r="B121" s="6" t="s">
        <v>274</v>
      </c>
      <c r="C121" s="7"/>
      <c r="D121" s="7" t="s">
        <v>41</v>
      </c>
      <c r="E121" s="18"/>
      <c r="F121" s="18"/>
    </row>
    <row r="122" spans="1:6" ht="28" outlineLevel="1">
      <c r="A122" s="7" t="s">
        <v>205</v>
      </c>
      <c r="B122" s="6" t="s">
        <v>275</v>
      </c>
      <c r="C122" s="7"/>
      <c r="D122" s="7" t="s">
        <v>41</v>
      </c>
      <c r="E122" s="18"/>
      <c r="F122" s="18"/>
    </row>
    <row r="123" spans="1:6" ht="28" outlineLevel="1">
      <c r="A123" s="7" t="s">
        <v>206</v>
      </c>
      <c r="B123" s="6" t="s">
        <v>292</v>
      </c>
      <c r="C123" s="7"/>
      <c r="D123" s="7" t="s">
        <v>41</v>
      </c>
      <c r="E123" s="18"/>
      <c r="F123" s="18"/>
    </row>
    <row r="124" spans="1:6" ht="28" outlineLevel="1">
      <c r="A124" s="7" t="s">
        <v>207</v>
      </c>
      <c r="B124" s="6" t="s">
        <v>293</v>
      </c>
      <c r="C124" s="7"/>
      <c r="D124" s="7" t="s">
        <v>224</v>
      </c>
      <c r="E124" s="18"/>
      <c r="F124" s="18"/>
    </row>
    <row r="125" spans="1:6" ht="28" outlineLevel="1">
      <c r="A125" s="7" t="s">
        <v>208</v>
      </c>
      <c r="B125" s="6" t="s">
        <v>269</v>
      </c>
      <c r="C125" s="7"/>
      <c r="D125" s="7" t="s">
        <v>142</v>
      </c>
      <c r="E125" s="18"/>
      <c r="F125" s="18"/>
    </row>
    <row r="126" spans="1:6" ht="28" outlineLevel="1">
      <c r="A126" s="7" t="s">
        <v>209</v>
      </c>
      <c r="B126" s="6" t="s">
        <v>269</v>
      </c>
      <c r="C126" s="7"/>
      <c r="D126" s="7" t="s">
        <v>142</v>
      </c>
      <c r="E126" s="18"/>
      <c r="F126" s="18"/>
    </row>
    <row r="127" spans="1:6" ht="28" outlineLevel="1">
      <c r="A127" s="7" t="s">
        <v>210</v>
      </c>
      <c r="B127" s="6" t="s">
        <v>270</v>
      </c>
      <c r="C127" s="7"/>
      <c r="D127" s="7" t="s">
        <v>142</v>
      </c>
      <c r="E127" s="18"/>
      <c r="F127" s="18"/>
    </row>
    <row r="128" spans="1:6" ht="14" outlineLevel="1">
      <c r="A128" s="7" t="s">
        <v>221</v>
      </c>
      <c r="B128" s="6" t="s">
        <v>276</v>
      </c>
      <c r="C128" s="7"/>
      <c r="D128" s="7" t="s">
        <v>41</v>
      </c>
      <c r="E128" s="18"/>
      <c r="F128" s="18"/>
    </row>
    <row r="129" spans="1:6" ht="14" outlineLevel="1">
      <c r="A129" s="7" t="s">
        <v>222</v>
      </c>
      <c r="B129" s="6" t="s">
        <v>178</v>
      </c>
      <c r="C129" s="7"/>
      <c r="D129" s="7" t="s">
        <v>41</v>
      </c>
      <c r="E129" s="18"/>
      <c r="F129" s="18"/>
    </row>
    <row r="130" spans="1:6" ht="78.75" customHeight="1">
      <c r="A130" s="94" t="s">
        <v>179</v>
      </c>
      <c r="B130" s="94"/>
      <c r="C130" s="94"/>
      <c r="D130" s="36"/>
      <c r="E130" s="36"/>
      <c r="F130" s="36"/>
    </row>
    <row r="131" spans="1:6" ht="14" outlineLevel="1">
      <c r="A131" s="17" t="s">
        <v>223</v>
      </c>
      <c r="B131" s="6" t="s">
        <v>181</v>
      </c>
      <c r="C131" s="7"/>
      <c r="D131" s="7" t="s">
        <v>35</v>
      </c>
      <c r="E131" s="18"/>
      <c r="F131" s="18"/>
    </row>
    <row r="132" spans="1:6" ht="14" outlineLevel="1">
      <c r="A132" s="17" t="s">
        <v>225</v>
      </c>
      <c r="B132" s="6" t="s">
        <v>183</v>
      </c>
      <c r="C132" s="7"/>
      <c r="D132" s="7" t="s">
        <v>35</v>
      </c>
      <c r="E132" s="18"/>
      <c r="F132" s="18"/>
    </row>
    <row r="133" spans="1:6" ht="14" outlineLevel="1">
      <c r="A133" s="17" t="s">
        <v>226</v>
      </c>
      <c r="B133" s="6" t="s">
        <v>185</v>
      </c>
      <c r="C133" s="7"/>
      <c r="D133" s="7" t="s">
        <v>41</v>
      </c>
      <c r="E133" s="18"/>
      <c r="F133" s="18"/>
    </row>
    <row r="134" spans="1:6" ht="28" outlineLevel="1">
      <c r="A134" s="17" t="s">
        <v>229</v>
      </c>
      <c r="B134" s="6" t="s">
        <v>187</v>
      </c>
      <c r="C134" s="7"/>
      <c r="D134" s="7" t="s">
        <v>35</v>
      </c>
      <c r="E134" s="18"/>
      <c r="F134" s="18"/>
    </row>
    <row r="135" spans="1:6" ht="28" outlineLevel="1">
      <c r="A135" s="17" t="s">
        <v>280</v>
      </c>
      <c r="B135" s="6" t="s">
        <v>189</v>
      </c>
      <c r="C135" s="7"/>
      <c r="D135" s="7" t="s">
        <v>35</v>
      </c>
      <c r="E135" s="18"/>
      <c r="F135" s="18"/>
    </row>
    <row r="136" spans="1:6" ht="28" outlineLevel="1">
      <c r="A136" s="17" t="s">
        <v>283</v>
      </c>
      <c r="B136" s="6" t="s">
        <v>191</v>
      </c>
      <c r="C136" s="7"/>
      <c r="D136" s="7" t="s">
        <v>35</v>
      </c>
      <c r="E136" s="18"/>
      <c r="F136" s="18"/>
    </row>
    <row r="137" spans="1:6" ht="28" outlineLevel="1">
      <c r="A137" s="17" t="s">
        <v>284</v>
      </c>
      <c r="B137" s="6" t="s">
        <v>193</v>
      </c>
      <c r="C137" s="7"/>
      <c r="D137" s="7" t="s">
        <v>35</v>
      </c>
      <c r="E137" s="18"/>
      <c r="F137" s="18"/>
    </row>
    <row r="138" spans="1:6" ht="28" outlineLevel="1">
      <c r="A138" s="17" t="s">
        <v>285</v>
      </c>
      <c r="B138" s="6" t="s">
        <v>195</v>
      </c>
      <c r="C138" s="7"/>
      <c r="D138" s="7" t="s">
        <v>35</v>
      </c>
      <c r="E138" s="18"/>
      <c r="F138" s="18"/>
    </row>
    <row r="139" spans="1:6" ht="28" outlineLevel="1">
      <c r="A139" s="17" t="s">
        <v>288</v>
      </c>
      <c r="B139" s="6" t="s">
        <v>198</v>
      </c>
      <c r="C139" s="7"/>
      <c r="D139" s="7" t="s">
        <v>35</v>
      </c>
      <c r="E139" s="18"/>
      <c r="F139" s="18"/>
    </row>
    <row r="140" spans="1:6" ht="28" outlineLevel="1">
      <c r="A140" s="17" t="s">
        <v>290</v>
      </c>
      <c r="B140" s="6" t="s">
        <v>200</v>
      </c>
      <c r="C140" s="7"/>
      <c r="D140" s="7" t="s">
        <v>35</v>
      </c>
      <c r="E140" s="18"/>
      <c r="F140" s="18"/>
    </row>
    <row r="141" spans="1:6" ht="28" outlineLevel="1">
      <c r="A141" s="17" t="s">
        <v>296</v>
      </c>
      <c r="B141" s="6" t="s">
        <v>277</v>
      </c>
      <c r="C141" s="7"/>
      <c r="D141" s="7" t="s">
        <v>35</v>
      </c>
      <c r="E141" s="18"/>
      <c r="F141" s="18"/>
    </row>
    <row r="142" spans="1:6" ht="44.25" customHeight="1" outlineLevel="1">
      <c r="A142" s="17" t="s">
        <v>297</v>
      </c>
      <c r="B142" s="6" t="s">
        <v>264</v>
      </c>
      <c r="C142" s="7"/>
      <c r="D142" s="7" t="s">
        <v>41</v>
      </c>
      <c r="E142" s="18"/>
      <c r="F142" s="18"/>
    </row>
    <row r="143" spans="1:6" ht="37.5" customHeight="1" outlineLevel="1">
      <c r="A143" s="17" t="s">
        <v>298</v>
      </c>
      <c r="B143" s="6" t="s">
        <v>255</v>
      </c>
      <c r="C143" s="7"/>
      <c r="D143" s="7" t="s">
        <v>224</v>
      </c>
      <c r="E143" s="18"/>
      <c r="F143" s="18"/>
    </row>
    <row r="144" spans="1:6" ht="28" outlineLevel="1">
      <c r="A144" s="17" t="s">
        <v>299</v>
      </c>
      <c r="B144" s="6" t="s">
        <v>333</v>
      </c>
      <c r="C144" s="7"/>
      <c r="D144" s="7" t="s">
        <v>224</v>
      </c>
      <c r="E144" s="18"/>
      <c r="F144" s="18"/>
    </row>
    <row r="145" spans="1:6" ht="14">
      <c r="A145" s="17" t="s">
        <v>300</v>
      </c>
      <c r="B145" s="6" t="s">
        <v>256</v>
      </c>
      <c r="C145" s="7"/>
      <c r="D145" s="7" t="s">
        <v>224</v>
      </c>
      <c r="E145" s="18"/>
      <c r="F145" s="18"/>
    </row>
  </sheetData>
  <mergeCells count="13">
    <mergeCell ref="A130:C130"/>
    <mergeCell ref="A77:C77"/>
    <mergeCell ref="E2:E3"/>
    <mergeCell ref="A1:C1"/>
    <mergeCell ref="A2:A3"/>
    <mergeCell ref="B2:B3"/>
    <mergeCell ref="C2:C3"/>
    <mergeCell ref="D2:D3"/>
    <mergeCell ref="F2:F3"/>
    <mergeCell ref="A4:C4"/>
    <mergeCell ref="A21:C21"/>
    <mergeCell ref="A47:C47"/>
    <mergeCell ref="A52:C52"/>
  </mergeCells>
  <pageMargins left="0.74803149606299213" right="0.74803149606299213" top="0.98425196850393704" bottom="0.98425196850393704" header="0.51181102362204722" footer="0.51181102362204722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Költségvetés</vt:lpstr>
      <vt:lpstr>Méretszámítás</vt:lpstr>
      <vt:lpstr>Adatbázis</vt:lpstr>
      <vt:lpstr>Költségvetés!Nyomtatási_cím</vt:lpstr>
      <vt:lpstr>Költségvetés!Nyomtatási_terület</vt:lpstr>
      <vt:lpstr>Méretszámítás!Nyomtatási_terület</vt:lpstr>
    </vt:vector>
  </TitlesOfParts>
  <Company>Közúti Építő és Szolgáltató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Kőműves József</dc:creator>
  <cp:lastModifiedBy>Sebestyén Lajos</cp:lastModifiedBy>
  <cp:lastPrinted>2017-01-25T16:04:06Z</cp:lastPrinted>
  <dcterms:created xsi:type="dcterms:W3CDTF">2000-11-08T19:55:15Z</dcterms:created>
  <dcterms:modified xsi:type="dcterms:W3CDTF">2017-01-25T17:17:31Z</dcterms:modified>
</cp:coreProperties>
</file>